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689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_xlnm.Print_Area" localSheetId="3">April!$A$1:$K$41</definedName>
    <definedName name="_xlnm.Print_Area" localSheetId="7">August!$A$1:$K$41</definedName>
    <definedName name="_xlnm.Print_Area" localSheetId="11">Dezember!$A$1:$K$41</definedName>
    <definedName name="_xlnm.Print_Area" localSheetId="1">Februar!$A$1:$K$41</definedName>
    <definedName name="_xlnm.Print_Area" localSheetId="0">Januar!$A$1:$K$41</definedName>
    <definedName name="_xlnm.Print_Area" localSheetId="6">Juli!$A$1:$K$41</definedName>
    <definedName name="_xlnm.Print_Area" localSheetId="5">Juni!$A$1:$K$41</definedName>
    <definedName name="_xlnm.Print_Area" localSheetId="4">Mai!$A$1:$K$41</definedName>
    <definedName name="_xlnm.Print_Area" localSheetId="2">März!$A$1:$K$41</definedName>
    <definedName name="_xlnm.Print_Area" localSheetId="10">November!$A$1:$K$41</definedName>
    <definedName name="_xlnm.Print_Area" localSheetId="9">Oktober!$A$1:$K$41</definedName>
    <definedName name="_xlnm.Print_Area" localSheetId="8">September!$A$1:$K$41</definedName>
    <definedName name="Übertrag">Januar!$G$5</definedName>
  </definedNames>
  <calcPr calcId="125725"/>
</workbook>
</file>

<file path=xl/calcChain.xml><?xml version="1.0" encoding="utf-8"?>
<calcChain xmlns="http://schemas.openxmlformats.org/spreadsheetml/2006/main">
  <c r="A2" i="12"/>
  <c r="A2" i="11"/>
  <c r="A9" s="1"/>
  <c r="A2" i="10"/>
  <c r="A2" i="9"/>
  <c r="A2" i="8"/>
  <c r="A2" i="7"/>
  <c r="A2" i="6"/>
  <c r="A2" i="5"/>
  <c r="A2" i="4"/>
  <c r="A2" i="3"/>
  <c r="A9" s="1"/>
  <c r="A2" i="2"/>
  <c r="I4" i="12"/>
  <c r="I3"/>
  <c r="I2"/>
  <c r="I4" i="11"/>
  <c r="I5" s="1"/>
  <c r="I3"/>
  <c r="I2"/>
  <c r="I4" i="10"/>
  <c r="I3"/>
  <c r="I5" s="1"/>
  <c r="I2"/>
  <c r="I4" i="9"/>
  <c r="I3"/>
  <c r="I2"/>
  <c r="I4" i="8"/>
  <c r="I3"/>
  <c r="I2"/>
  <c r="I4" i="7"/>
  <c r="I5" s="1"/>
  <c r="I3"/>
  <c r="I2"/>
  <c r="I4" i="6"/>
  <c r="I3"/>
  <c r="I5" s="1"/>
  <c r="I2"/>
  <c r="I4" i="5"/>
  <c r="I3"/>
  <c r="I2"/>
  <c r="I5" s="1"/>
  <c r="I4" i="4"/>
  <c r="I3"/>
  <c r="I2"/>
  <c r="I4" i="3"/>
  <c r="I5" s="1"/>
  <c r="I3"/>
  <c r="I2"/>
  <c r="I4" i="2"/>
  <c r="I3"/>
  <c r="I5" s="1"/>
  <c r="I2"/>
  <c r="B3" i="12"/>
  <c r="B3" i="11"/>
  <c r="B3" i="10"/>
  <c r="B3" i="9"/>
  <c r="B3" i="8"/>
  <c r="B3" i="7"/>
  <c r="B3" i="6"/>
  <c r="B3" i="5"/>
  <c r="E37" i="2"/>
  <c r="E38"/>
  <c r="B3" i="4"/>
  <c r="B3" i="3"/>
  <c r="B3" i="2"/>
  <c r="I5" i="4"/>
  <c r="A9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I39"/>
  <c r="I5" i="8"/>
  <c r="A9"/>
  <c r="A10" s="1"/>
  <c r="B9"/>
  <c r="I9" s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I5" i="12"/>
  <c r="A9"/>
  <c r="B9" s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A9" i="2"/>
  <c r="B9"/>
  <c r="I9" s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I37"/>
  <c r="I38"/>
  <c r="I39"/>
  <c r="B2" i="1"/>
  <c r="B2" i="11" s="1"/>
  <c r="I5" i="1"/>
  <c r="A9"/>
  <c r="B9" s="1"/>
  <c r="F9"/>
  <c r="A10"/>
  <c r="A11" s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A9" i="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A9" i="6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I39"/>
  <c r="A9" i="5"/>
  <c r="A10"/>
  <c r="B10" s="1"/>
  <c r="I10" s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9" i="3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9" i="1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I39"/>
  <c r="A9" i="10"/>
  <c r="A10" s="1"/>
  <c r="B9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I5" i="9"/>
  <c r="A9"/>
  <c r="A10" s="1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I39"/>
  <c r="B9"/>
  <c r="E9" s="1"/>
  <c r="E9" i="8"/>
  <c r="A10" i="2"/>
  <c r="A11" s="1"/>
  <c r="A11" i="5"/>
  <c r="B9"/>
  <c r="E9" s="1"/>
  <c r="A10" i="12"/>
  <c r="A11" s="1"/>
  <c r="B10" i="2"/>
  <c r="E10" s="1"/>
  <c r="G9" i="5"/>
  <c r="I10" i="2"/>
  <c r="B11" l="1"/>
  <c r="A12"/>
  <c r="I9" i="1"/>
  <c r="E9"/>
  <c r="G9"/>
  <c r="H9" s="1"/>
  <c r="B11"/>
  <c r="A12"/>
  <c r="A11" i="8"/>
  <c r="B10"/>
  <c r="E10" s="1"/>
  <c r="B2" i="2"/>
  <c r="B2" i="6"/>
  <c r="B2" i="10"/>
  <c r="G10" i="2"/>
  <c r="B2" i="5"/>
  <c r="B2" i="9"/>
  <c r="B10" i="1"/>
  <c r="I9" i="5"/>
  <c r="B10" i="12"/>
  <c r="E10" s="1"/>
  <c r="G9" i="2"/>
  <c r="E9"/>
  <c r="G9" i="8"/>
  <c r="B2" i="4"/>
  <c r="B2" i="8"/>
  <c r="B2" i="12"/>
  <c r="B2" i="3"/>
  <c r="B2" i="7"/>
  <c r="A10" i="6"/>
  <c r="B9"/>
  <c r="A10" i="7"/>
  <c r="B9"/>
  <c r="I9" i="10"/>
  <c r="G9"/>
  <c r="B11" i="8"/>
  <c r="A12"/>
  <c r="B9" i="4"/>
  <c r="A10"/>
  <c r="B9" i="3"/>
  <c r="A10"/>
  <c r="B9" i="11"/>
  <c r="A10"/>
  <c r="B11" i="5"/>
  <c r="A12"/>
  <c r="B11" i="12"/>
  <c r="A12"/>
  <c r="I9"/>
  <c r="E9"/>
  <c r="G9"/>
  <c r="E9" i="10"/>
  <c r="I10" i="8"/>
  <c r="G10"/>
  <c r="B10" i="10"/>
  <c r="A11"/>
  <c r="E10" i="5"/>
  <c r="G10"/>
  <c r="I9" i="9"/>
  <c r="G9"/>
  <c r="B10"/>
  <c r="A11"/>
  <c r="E11" i="2" l="1"/>
  <c r="I11"/>
  <c r="G11"/>
  <c r="G10" i="12"/>
  <c r="B12" i="1"/>
  <c r="A13"/>
  <c r="G11"/>
  <c r="I11"/>
  <c r="E11"/>
  <c r="A13" i="2"/>
  <c r="B12"/>
  <c r="I10" i="1"/>
  <c r="G10"/>
  <c r="H10" s="1"/>
  <c r="H11" s="1"/>
  <c r="E10"/>
  <c r="I10" i="12"/>
  <c r="A11" i="3"/>
  <c r="B10"/>
  <c r="B12" i="8"/>
  <c r="A13"/>
  <c r="G11" i="12"/>
  <c r="I11"/>
  <c r="E11"/>
  <c r="B10" i="7"/>
  <c r="A11"/>
  <c r="E10" i="10"/>
  <c r="G10"/>
  <c r="K10" s="1"/>
  <c r="I10"/>
  <c r="A13" i="12"/>
  <c r="B12"/>
  <c r="A11" i="11"/>
  <c r="B10"/>
  <c r="A11" i="4"/>
  <c r="B10"/>
  <c r="E9" i="7"/>
  <c r="I9"/>
  <c r="G9"/>
  <c r="A12" i="9"/>
  <c r="B11"/>
  <c r="B12" i="5"/>
  <c r="A13"/>
  <c r="I9" i="6"/>
  <c r="G9"/>
  <c r="E9"/>
  <c r="I9" i="11"/>
  <c r="E9"/>
  <c r="G9"/>
  <c r="E9" i="4"/>
  <c r="G9"/>
  <c r="I9"/>
  <c r="G10" i="9"/>
  <c r="E10"/>
  <c r="I10"/>
  <c r="B11" i="10"/>
  <c r="A12"/>
  <c r="E11" i="5"/>
  <c r="I11"/>
  <c r="G11"/>
  <c r="E9" i="3"/>
  <c r="G9"/>
  <c r="I9"/>
  <c r="E11" i="8"/>
  <c r="G11"/>
  <c r="I11"/>
  <c r="A11" i="6"/>
  <c r="B10"/>
  <c r="H12" i="1" l="1"/>
  <c r="E12"/>
  <c r="I12"/>
  <c r="G12"/>
  <c r="B13" i="2"/>
  <c r="A14"/>
  <c r="B13" i="1"/>
  <c r="A14"/>
  <c r="I12" i="2"/>
  <c r="E12"/>
  <c r="G12"/>
  <c r="B12" i="9"/>
  <c r="A13"/>
  <c r="I12" i="12"/>
  <c r="G12"/>
  <c r="K12" s="1"/>
  <c r="E12"/>
  <c r="I10" i="3"/>
  <c r="E10"/>
  <c r="G10"/>
  <c r="A12" i="6"/>
  <c r="B11"/>
  <c r="I11" i="9"/>
  <c r="G11"/>
  <c r="E11"/>
  <c r="B11" i="11"/>
  <c r="A12"/>
  <c r="G11" i="10"/>
  <c r="E11"/>
  <c r="I11"/>
  <c r="E12" i="5"/>
  <c r="G12"/>
  <c r="I12"/>
  <c r="G10" i="11"/>
  <c r="I10"/>
  <c r="E10"/>
  <c r="I10" i="7"/>
  <c r="E10"/>
  <c r="G10"/>
  <c r="A14" i="8"/>
  <c r="B13"/>
  <c r="E10" i="4"/>
  <c r="G10"/>
  <c r="I10"/>
  <c r="G12" i="8"/>
  <c r="E12"/>
  <c r="I12"/>
  <c r="I10" i="6"/>
  <c r="G10"/>
  <c r="E10"/>
  <c r="A13" i="10"/>
  <c r="B12"/>
  <c r="A14" i="5"/>
  <c r="B13"/>
  <c r="A12" i="4"/>
  <c r="B11"/>
  <c r="B13" i="12"/>
  <c r="A14"/>
  <c r="A12" i="7"/>
  <c r="B11"/>
  <c r="B11" i="3"/>
  <c r="A12"/>
  <c r="G13" i="2" l="1"/>
  <c r="I13"/>
  <c r="E13"/>
  <c r="B14"/>
  <c r="A15"/>
  <c r="E13" i="1"/>
  <c r="G13"/>
  <c r="I13"/>
  <c r="A15"/>
  <c r="B14"/>
  <c r="K12" i="9"/>
  <c r="I13" i="12"/>
  <c r="G13"/>
  <c r="E13"/>
  <c r="B14" i="5"/>
  <c r="A15"/>
  <c r="A15" i="8"/>
  <c r="B14"/>
  <c r="B12" i="3"/>
  <c r="A13"/>
  <c r="B14" i="12"/>
  <c r="A15"/>
  <c r="E13" i="8"/>
  <c r="I13"/>
  <c r="G13"/>
  <c r="A13" i="6"/>
  <c r="B12"/>
  <c r="I12" i="9"/>
  <c r="E12"/>
  <c r="G12"/>
  <c r="B12" i="7"/>
  <c r="A13"/>
  <c r="B12" i="4"/>
  <c r="A13"/>
  <c r="A14" i="10"/>
  <c r="B13"/>
  <c r="E11" i="11"/>
  <c r="G11"/>
  <c r="I11"/>
  <c r="G11" i="6"/>
  <c r="E11"/>
  <c r="I11"/>
  <c r="B13" i="9"/>
  <c r="A14"/>
  <c r="I11" i="3"/>
  <c r="E11"/>
  <c r="G11"/>
  <c r="E13" i="5"/>
  <c r="G13"/>
  <c r="I13"/>
  <c r="G11" i="7"/>
  <c r="I11"/>
  <c r="E11"/>
  <c r="G11" i="4"/>
  <c r="K11" s="1"/>
  <c r="I11"/>
  <c r="E11"/>
  <c r="E12" i="10"/>
  <c r="G12"/>
  <c r="I12"/>
  <c r="A13" i="11"/>
  <c r="B12"/>
  <c r="E14" i="2" l="1"/>
  <c r="G14"/>
  <c r="I14"/>
  <c r="B15" i="1"/>
  <c r="A16"/>
  <c r="A16" i="2"/>
  <c r="B15"/>
  <c r="G14" i="1"/>
  <c r="I14"/>
  <c r="E14"/>
  <c r="H13"/>
  <c r="H14" s="1"/>
  <c r="A15" i="9"/>
  <c r="B14"/>
  <c r="B13" i="7"/>
  <c r="A14"/>
  <c r="A16" i="12"/>
  <c r="B15"/>
  <c r="G12" i="11"/>
  <c r="E12"/>
  <c r="I12"/>
  <c r="E12" i="3"/>
  <c r="I12"/>
  <c r="G12"/>
  <c r="E13" i="9"/>
  <c r="I13"/>
  <c r="G13"/>
  <c r="B14" i="10"/>
  <c r="A15"/>
  <c r="G12" i="7"/>
  <c r="K12" s="1"/>
  <c r="I12"/>
  <c r="E12"/>
  <c r="E12" i="6"/>
  <c r="I12"/>
  <c r="G12"/>
  <c r="E14" i="12"/>
  <c r="G14"/>
  <c r="I14"/>
  <c r="B15" i="8"/>
  <c r="A16"/>
  <c r="A14" i="11"/>
  <c r="B13"/>
  <c r="I13" i="10"/>
  <c r="G13"/>
  <c r="E13"/>
  <c r="I14" i="8"/>
  <c r="E14"/>
  <c r="G14"/>
  <c r="I12" i="4"/>
  <c r="G12"/>
  <c r="E12"/>
  <c r="I14" i="5"/>
  <c r="G14"/>
  <c r="E14"/>
  <c r="A14" i="4"/>
  <c r="B13"/>
  <c r="A14" i="6"/>
  <c r="B13"/>
  <c r="B13" i="3"/>
  <c r="A14"/>
  <c r="B15" i="5"/>
  <c r="A16"/>
  <c r="B16" i="1" l="1"/>
  <c r="A17"/>
  <c r="A17" i="2"/>
  <c r="B16"/>
  <c r="E15"/>
  <c r="I15"/>
  <c r="G15"/>
  <c r="K15" s="1"/>
  <c r="E15" i="1"/>
  <c r="I15"/>
  <c r="G15"/>
  <c r="E14" i="10"/>
  <c r="G14"/>
  <c r="I14"/>
  <c r="A15" i="7"/>
  <c r="B14"/>
  <c r="I13" i="6"/>
  <c r="E13"/>
  <c r="G13"/>
  <c r="B16" i="5"/>
  <c r="A17"/>
  <c r="E13" i="4"/>
  <c r="I13"/>
  <c r="G13"/>
  <c r="G15" i="8"/>
  <c r="E15"/>
  <c r="I15"/>
  <c r="E13" i="7"/>
  <c r="G13"/>
  <c r="I13"/>
  <c r="E13" i="3"/>
  <c r="I13"/>
  <c r="G13"/>
  <c r="B14" i="6"/>
  <c r="A15"/>
  <c r="B16" i="8"/>
  <c r="A17"/>
  <c r="B14" i="3"/>
  <c r="A15"/>
  <c r="A15" i="11"/>
  <c r="B14"/>
  <c r="B15" i="10"/>
  <c r="A16"/>
  <c r="B16" i="12"/>
  <c r="A17"/>
  <c r="B15" i="9"/>
  <c r="A16"/>
  <c r="E15" i="5"/>
  <c r="G15"/>
  <c r="I15"/>
  <c r="A15" i="4"/>
  <c r="B14"/>
  <c r="G13" i="11"/>
  <c r="I13"/>
  <c r="E13"/>
  <c r="I15" i="12"/>
  <c r="E15"/>
  <c r="G15"/>
  <c r="E14" i="9"/>
  <c r="I14"/>
  <c r="G14"/>
  <c r="B17" i="1" l="1"/>
  <c r="A18"/>
  <c r="B17" i="2"/>
  <c r="A18"/>
  <c r="E16" i="1"/>
  <c r="I16"/>
  <c r="G16"/>
  <c r="E16" i="2"/>
  <c r="I16"/>
  <c r="G16"/>
  <c r="H15" i="1"/>
  <c r="H16" s="1"/>
  <c r="G14" i="4"/>
  <c r="I14"/>
  <c r="E14"/>
  <c r="G15" i="9"/>
  <c r="E15"/>
  <c r="I15"/>
  <c r="E14" i="3"/>
  <c r="I14"/>
  <c r="G14"/>
  <c r="G14" i="6"/>
  <c r="K14" s="1"/>
  <c r="I14"/>
  <c r="E14"/>
  <c r="B16" i="10"/>
  <c r="A17"/>
  <c r="B15" i="6"/>
  <c r="A16"/>
  <c r="I16" i="12"/>
  <c r="G16"/>
  <c r="E16"/>
  <c r="B15" i="11"/>
  <c r="A16"/>
  <c r="G16" i="8"/>
  <c r="K16" s="1"/>
  <c r="E16"/>
  <c r="I16"/>
  <c r="B15" i="7"/>
  <c r="A16"/>
  <c r="E15" i="10"/>
  <c r="I15"/>
  <c r="G15"/>
  <c r="B17" i="5"/>
  <c r="A18"/>
  <c r="B16" i="9"/>
  <c r="A17"/>
  <c r="B15" i="3"/>
  <c r="A16"/>
  <c r="B15" i="4"/>
  <c r="A16"/>
  <c r="A18" i="12"/>
  <c r="B17"/>
  <c r="G14" i="11"/>
  <c r="K14" s="1"/>
  <c r="E14"/>
  <c r="I14"/>
  <c r="B17" i="8"/>
  <c r="A18"/>
  <c r="G16" i="5"/>
  <c r="E16"/>
  <c r="I16"/>
  <c r="E14" i="7"/>
  <c r="I14"/>
  <c r="G14"/>
  <c r="A19" i="2" l="1"/>
  <c r="B18"/>
  <c r="I17" i="1"/>
  <c r="E17"/>
  <c r="G17"/>
  <c r="K17" s="1"/>
  <c r="A19"/>
  <c r="B18"/>
  <c r="I17" i="2"/>
  <c r="E17"/>
  <c r="G17"/>
  <c r="H17" i="1"/>
  <c r="B18" i="12"/>
  <c r="A19"/>
  <c r="E15" i="6"/>
  <c r="I15"/>
  <c r="G15"/>
  <c r="E17" i="8"/>
  <c r="I17"/>
  <c r="G17"/>
  <c r="A19"/>
  <c r="B18"/>
  <c r="G15" i="4"/>
  <c r="I15"/>
  <c r="E15"/>
  <c r="G16" i="9"/>
  <c r="I16"/>
  <c r="E16"/>
  <c r="E17" i="5"/>
  <c r="I17"/>
  <c r="G17"/>
  <c r="B16" i="7"/>
  <c r="A17"/>
  <c r="E16" i="10"/>
  <c r="G16"/>
  <c r="I16"/>
  <c r="E15" i="3"/>
  <c r="G15"/>
  <c r="K15" s="1"/>
  <c r="I15"/>
  <c r="G15" i="11"/>
  <c r="E15"/>
  <c r="I15"/>
  <c r="G17" i="12"/>
  <c r="E17"/>
  <c r="I17"/>
  <c r="A17" i="3"/>
  <c r="B16"/>
  <c r="G15" i="7"/>
  <c r="I15"/>
  <c r="E15"/>
  <c r="B16" i="11"/>
  <c r="A17"/>
  <c r="A17" i="6"/>
  <c r="B16"/>
  <c r="A17" i="4"/>
  <c r="B16"/>
  <c r="A18" i="9"/>
  <c r="B17"/>
  <c r="B18" i="5"/>
  <c r="A19"/>
  <c r="A18" i="10"/>
  <c r="B17"/>
  <c r="K17" i="5"/>
  <c r="A20" i="2" l="1"/>
  <c r="B19"/>
  <c r="A20" i="1"/>
  <c r="B19"/>
  <c r="E18" i="2"/>
  <c r="G18"/>
  <c r="I18"/>
  <c r="I18" i="1"/>
  <c r="G18"/>
  <c r="H18" s="1"/>
  <c r="E18"/>
  <c r="E17" i="10"/>
  <c r="G17"/>
  <c r="K17" s="1"/>
  <c r="I17"/>
  <c r="G16" i="6"/>
  <c r="I16"/>
  <c r="E16"/>
  <c r="A18" i="7"/>
  <c r="B17"/>
  <c r="B19" i="8"/>
  <c r="A20"/>
  <c r="E16" i="11"/>
  <c r="I16"/>
  <c r="G16"/>
  <c r="E18" i="8"/>
  <c r="G18"/>
  <c r="I18"/>
  <c r="G18" i="12"/>
  <c r="E18"/>
  <c r="I18"/>
  <c r="A20" i="5"/>
  <c r="B19"/>
  <c r="E16" i="4"/>
  <c r="I16"/>
  <c r="G16"/>
  <c r="A18" i="11"/>
  <c r="B17"/>
  <c r="A18" i="3"/>
  <c r="B17"/>
  <c r="B19" i="12"/>
  <c r="A20"/>
  <c r="E17" i="9"/>
  <c r="I17"/>
  <c r="G17"/>
  <c r="I18" i="5"/>
  <c r="E18"/>
  <c r="G18"/>
  <c r="B17" i="4"/>
  <c r="A18"/>
  <c r="B18" i="10"/>
  <c r="A19"/>
  <c r="A19" i="9"/>
  <c r="B18"/>
  <c r="B17" i="6"/>
  <c r="A18"/>
  <c r="E16" i="3"/>
  <c r="I16"/>
  <c r="G16"/>
  <c r="I16" i="7"/>
  <c r="E16"/>
  <c r="G16"/>
  <c r="H19" i="1" l="1"/>
  <c r="E19"/>
  <c r="I19"/>
  <c r="G19"/>
  <c r="B20" i="2"/>
  <c r="A21"/>
  <c r="G19"/>
  <c r="I19"/>
  <c r="E19"/>
  <c r="B20" i="1"/>
  <c r="A21"/>
  <c r="A19" i="6"/>
  <c r="B18"/>
  <c r="B19" i="10"/>
  <c r="A20"/>
  <c r="E19" i="12"/>
  <c r="I19"/>
  <c r="G19"/>
  <c r="K19" s="1"/>
  <c r="A19" i="11"/>
  <c r="B18"/>
  <c r="E17" i="7"/>
  <c r="G17"/>
  <c r="I17"/>
  <c r="B19" i="9"/>
  <c r="A20"/>
  <c r="G17" i="11"/>
  <c r="E17"/>
  <c r="I17"/>
  <c r="I18" i="9"/>
  <c r="G18"/>
  <c r="E18"/>
  <c r="B18" i="4"/>
  <c r="A19"/>
  <c r="B18" i="3"/>
  <c r="A19"/>
  <c r="B20" i="8"/>
  <c r="A21"/>
  <c r="E19" i="5"/>
  <c r="G19"/>
  <c r="I19"/>
  <c r="E17" i="4"/>
  <c r="G17"/>
  <c r="I17"/>
  <c r="B20" i="12"/>
  <c r="A21"/>
  <c r="I19" i="8"/>
  <c r="G19"/>
  <c r="E19"/>
  <c r="E17" i="6"/>
  <c r="G17"/>
  <c r="I17"/>
  <c r="G18" i="10"/>
  <c r="I18"/>
  <c r="E18"/>
  <c r="E17" i="3"/>
  <c r="I17"/>
  <c r="G17"/>
  <c r="A21" i="5"/>
  <c r="B20"/>
  <c r="A19" i="7"/>
  <c r="B18"/>
  <c r="K17" i="4"/>
  <c r="E20" i="2" l="1"/>
  <c r="G20"/>
  <c r="I20"/>
  <c r="E20" i="1"/>
  <c r="I20"/>
  <c r="G20"/>
  <c r="A22" i="2"/>
  <c r="B21"/>
  <c r="B21" i="1"/>
  <c r="A22"/>
  <c r="I20" i="5"/>
  <c r="G20"/>
  <c r="E20"/>
  <c r="E18" i="4"/>
  <c r="I18"/>
  <c r="G18"/>
  <c r="E19" i="9"/>
  <c r="G19"/>
  <c r="K19" s="1"/>
  <c r="I19"/>
  <c r="G18" i="11"/>
  <c r="E18"/>
  <c r="I18"/>
  <c r="B19" i="6"/>
  <c r="A20"/>
  <c r="A20" i="7"/>
  <c r="B19"/>
  <c r="G20" i="12"/>
  <c r="E20"/>
  <c r="I20"/>
  <c r="B21" i="8"/>
  <c r="A22"/>
  <c r="A20" i="4"/>
  <c r="B19"/>
  <c r="B20" i="9"/>
  <c r="A21"/>
  <c r="G18" i="6"/>
  <c r="I18"/>
  <c r="E18"/>
  <c r="B21" i="5"/>
  <c r="A22"/>
  <c r="B19" i="3"/>
  <c r="A20"/>
  <c r="A20" i="11"/>
  <c r="B19"/>
  <c r="A21" i="10"/>
  <c r="B20"/>
  <c r="E20" i="8"/>
  <c r="G20"/>
  <c r="I20"/>
  <c r="E18" i="7"/>
  <c r="G18"/>
  <c r="I18"/>
  <c r="B21" i="12"/>
  <c r="A22"/>
  <c r="G18" i="3"/>
  <c r="I18"/>
  <c r="E18"/>
  <c r="G19" i="10"/>
  <c r="E19"/>
  <c r="I19"/>
  <c r="I21" i="2" l="1"/>
  <c r="E21"/>
  <c r="G21"/>
  <c r="E21" i="1"/>
  <c r="G21"/>
  <c r="I21"/>
  <c r="A23"/>
  <c r="B22"/>
  <c r="A23" i="2"/>
  <c r="B22"/>
  <c r="H20" i="1"/>
  <c r="H21" s="1"/>
  <c r="I19" i="11"/>
  <c r="E19"/>
  <c r="G19"/>
  <c r="A23" i="5"/>
  <c r="B22"/>
  <c r="E21" i="8"/>
  <c r="G21"/>
  <c r="I21"/>
  <c r="B21" i="10"/>
  <c r="A22"/>
  <c r="E19" i="6"/>
  <c r="G19"/>
  <c r="I19"/>
  <c r="A23" i="12"/>
  <c r="B22"/>
  <c r="I20" i="10"/>
  <c r="E20"/>
  <c r="G20"/>
  <c r="A21" i="3"/>
  <c r="B20"/>
  <c r="B20" i="4"/>
  <c r="A21"/>
  <c r="A21" i="6"/>
  <c r="B20"/>
  <c r="E20" i="9"/>
  <c r="G20"/>
  <c r="I20"/>
  <c r="I19" i="7"/>
  <c r="E19"/>
  <c r="G19"/>
  <c r="K19" s="1"/>
  <c r="I21" i="12"/>
  <c r="E21"/>
  <c r="G21"/>
  <c r="E19" i="3"/>
  <c r="G19"/>
  <c r="I19"/>
  <c r="B21" i="9"/>
  <c r="A22"/>
  <c r="B22" i="8"/>
  <c r="A23"/>
  <c r="A21" i="11"/>
  <c r="B20"/>
  <c r="G21" i="5"/>
  <c r="E21"/>
  <c r="I21"/>
  <c r="E19" i="4"/>
  <c r="G19"/>
  <c r="I19"/>
  <c r="A21" i="7"/>
  <c r="B20"/>
  <c r="A24" i="2" l="1"/>
  <c r="B23"/>
  <c r="G22"/>
  <c r="K22" s="1"/>
  <c r="I22"/>
  <c r="E22"/>
  <c r="A24" i="1"/>
  <c r="B23"/>
  <c r="G22"/>
  <c r="I22"/>
  <c r="E22"/>
  <c r="H22"/>
  <c r="B21" i="7"/>
  <c r="A22"/>
  <c r="E21" i="9"/>
  <c r="I21"/>
  <c r="G21"/>
  <c r="E22" i="12"/>
  <c r="G22"/>
  <c r="I22"/>
  <c r="I20" i="11"/>
  <c r="E20"/>
  <c r="G20"/>
  <c r="B22" i="9"/>
  <c r="A23"/>
  <c r="E20" i="3"/>
  <c r="I20"/>
  <c r="G20"/>
  <c r="B23" i="5"/>
  <c r="A24"/>
  <c r="I20" i="4"/>
  <c r="E20"/>
  <c r="G20"/>
  <c r="I21" i="10"/>
  <c r="G21"/>
  <c r="E21"/>
  <c r="I22" i="5"/>
  <c r="E22"/>
  <c r="G22"/>
  <c r="A22" i="11"/>
  <c r="B21"/>
  <c r="A22" i="6"/>
  <c r="B21"/>
  <c r="B21" i="3"/>
  <c r="A22"/>
  <c r="E20" i="7"/>
  <c r="G20"/>
  <c r="I20"/>
  <c r="I20" i="6"/>
  <c r="E20"/>
  <c r="G20"/>
  <c r="E22" i="8"/>
  <c r="I22"/>
  <c r="G22"/>
  <c r="B23"/>
  <c r="A24"/>
  <c r="B21" i="4"/>
  <c r="A22"/>
  <c r="A24" i="12"/>
  <c r="B23"/>
  <c r="A23" i="10"/>
  <c r="B22"/>
  <c r="A25" i="2" l="1"/>
  <c r="B24"/>
  <c r="B24" i="1"/>
  <c r="A25"/>
  <c r="E23" i="2"/>
  <c r="I23"/>
  <c r="G23"/>
  <c r="E23" i="1"/>
  <c r="G23"/>
  <c r="I23"/>
  <c r="I23" i="12"/>
  <c r="G23"/>
  <c r="E23"/>
  <c r="G21" i="6"/>
  <c r="K21" s="1"/>
  <c r="I21"/>
  <c r="E21"/>
  <c r="B24" i="5"/>
  <c r="A25"/>
  <c r="B23" i="10"/>
  <c r="A24"/>
  <c r="A23" i="3"/>
  <c r="B22"/>
  <c r="E21" i="11"/>
  <c r="I21"/>
  <c r="G21"/>
  <c r="K21" s="1"/>
  <c r="E22" i="9"/>
  <c r="G22"/>
  <c r="I22"/>
  <c r="B24" i="8"/>
  <c r="A25"/>
  <c r="B22" i="7"/>
  <c r="A23"/>
  <c r="E21" i="4"/>
  <c r="I21"/>
  <c r="G21"/>
  <c r="G21" i="3"/>
  <c r="E21"/>
  <c r="I21"/>
  <c r="A23" i="11"/>
  <c r="B22"/>
  <c r="I22" i="10"/>
  <c r="G22"/>
  <c r="E22"/>
  <c r="B22" i="4"/>
  <c r="A23"/>
  <c r="A25" i="12"/>
  <c r="B24"/>
  <c r="G23" i="8"/>
  <c r="K23" s="1"/>
  <c r="E23"/>
  <c r="I23"/>
  <c r="A23" i="6"/>
  <c r="B22"/>
  <c r="I23" i="5"/>
  <c r="G23"/>
  <c r="E23"/>
  <c r="B23" i="9"/>
  <c r="A24"/>
  <c r="G21" i="7"/>
  <c r="E21"/>
  <c r="I21"/>
  <c r="A26" i="2" l="1"/>
  <c r="B25"/>
  <c r="I24"/>
  <c r="E24"/>
  <c r="G24"/>
  <c r="E24" i="1"/>
  <c r="I24"/>
  <c r="G24"/>
  <c r="K24" s="1"/>
  <c r="H23"/>
  <c r="B25"/>
  <c r="A26"/>
  <c r="B25" i="12"/>
  <c r="A26"/>
  <c r="E24"/>
  <c r="G24"/>
  <c r="I24"/>
  <c r="A26" i="8"/>
  <c r="B25"/>
  <c r="A24" i="3"/>
  <c r="B23"/>
  <c r="G22" i="6"/>
  <c r="I22"/>
  <c r="E22"/>
  <c r="E22" i="4"/>
  <c r="G22"/>
  <c r="I22"/>
  <c r="A24" i="11"/>
  <c r="B23"/>
  <c r="I22" i="7"/>
  <c r="E22"/>
  <c r="G22"/>
  <c r="I22" i="3"/>
  <c r="E22"/>
  <c r="G22"/>
  <c r="K22" s="1"/>
  <c r="A26" i="5"/>
  <c r="B25"/>
  <c r="G24" i="8"/>
  <c r="I24"/>
  <c r="E24"/>
  <c r="A25" i="10"/>
  <c r="B24"/>
  <c r="B23" i="6"/>
  <c r="A24"/>
  <c r="G24" i="5"/>
  <c r="K24" s="1"/>
  <c r="I24"/>
  <c r="E24"/>
  <c r="I23" i="9"/>
  <c r="E23"/>
  <c r="G23"/>
  <c r="A25"/>
  <c r="B24"/>
  <c r="B23" i="4"/>
  <c r="A24"/>
  <c r="G22" i="11"/>
  <c r="E22"/>
  <c r="I22"/>
  <c r="B23" i="7"/>
  <c r="A24"/>
  <c r="E23" i="10"/>
  <c r="I23"/>
  <c r="G23"/>
  <c r="B26" i="2" l="1"/>
  <c r="A27"/>
  <c r="H24" i="1"/>
  <c r="G25"/>
  <c r="E25"/>
  <c r="I25"/>
  <c r="E25" i="2"/>
  <c r="I25"/>
  <c r="G25"/>
  <c r="A27" i="1"/>
  <c r="B26"/>
  <c r="E24" i="9"/>
  <c r="I24"/>
  <c r="G24"/>
  <c r="B26" i="12"/>
  <c r="A27"/>
  <c r="I23" i="4"/>
  <c r="E23"/>
  <c r="G23"/>
  <c r="E25" i="8"/>
  <c r="G25"/>
  <c r="I25"/>
  <c r="E23" i="7"/>
  <c r="G23"/>
  <c r="I23"/>
  <c r="A25" i="4"/>
  <c r="B24"/>
  <c r="I24" i="10"/>
  <c r="E24"/>
  <c r="G24"/>
  <c r="K24" s="1"/>
  <c r="E25" i="5"/>
  <c r="I25"/>
  <c r="G25"/>
  <c r="B24" i="11"/>
  <c r="A25"/>
  <c r="A25" i="3"/>
  <c r="B24"/>
  <c r="A25" i="6"/>
  <c r="B24"/>
  <c r="A27" i="8"/>
  <c r="B26"/>
  <c r="A26" i="10"/>
  <c r="B25"/>
  <c r="A27" i="5"/>
  <c r="B26"/>
  <c r="A25" i="7"/>
  <c r="B24"/>
  <c r="A26" i="9"/>
  <c r="B25"/>
  <c r="G23" i="6"/>
  <c r="E23"/>
  <c r="I23"/>
  <c r="G23" i="11"/>
  <c r="I23"/>
  <c r="E23"/>
  <c r="E23" i="3"/>
  <c r="G23"/>
  <c r="I23"/>
  <c r="E25" i="12"/>
  <c r="I25"/>
  <c r="G25"/>
  <c r="I26" i="1" l="1"/>
  <c r="G26"/>
  <c r="E26"/>
  <c r="G26" i="2"/>
  <c r="E26"/>
  <c r="I26"/>
  <c r="B27"/>
  <c r="A28"/>
  <c r="A28" i="1"/>
  <c r="B27"/>
  <c r="H25"/>
  <c r="H26" s="1"/>
  <c r="G25" i="10"/>
  <c r="I25"/>
  <c r="E25"/>
  <c r="I24" i="11"/>
  <c r="E24"/>
  <c r="G24"/>
  <c r="B25" i="4"/>
  <c r="A26"/>
  <c r="A28" i="5"/>
  <c r="B27"/>
  <c r="A28" i="8"/>
  <c r="B27"/>
  <c r="B25" i="11"/>
  <c r="A26"/>
  <c r="I25" i="9"/>
  <c r="E25"/>
  <c r="G25"/>
  <c r="I26" i="5"/>
  <c r="G26"/>
  <c r="E26"/>
  <c r="G26" i="8"/>
  <c r="E26"/>
  <c r="I26"/>
  <c r="B25" i="3"/>
  <c r="A26"/>
  <c r="G26" i="12"/>
  <c r="K26" s="1"/>
  <c r="E26"/>
  <c r="I26"/>
  <c r="E24" i="7"/>
  <c r="G24"/>
  <c r="I24"/>
  <c r="G24" i="6"/>
  <c r="I24"/>
  <c r="E24"/>
  <c r="A27" i="9"/>
  <c r="B26"/>
  <c r="E24" i="4"/>
  <c r="G24"/>
  <c r="I24"/>
  <c r="B25" i="7"/>
  <c r="A26"/>
  <c r="B26" i="10"/>
  <c r="A27"/>
  <c r="B25" i="6"/>
  <c r="A26"/>
  <c r="I24" i="3"/>
  <c r="E24"/>
  <c r="G24"/>
  <c r="A28" i="12"/>
  <c r="B27"/>
  <c r="B28" i="1" l="1"/>
  <c r="A29"/>
  <c r="E27"/>
  <c r="I27"/>
  <c r="G27"/>
  <c r="E27" i="2"/>
  <c r="I27"/>
  <c r="G27"/>
  <c r="H27" i="1"/>
  <c r="B28" i="2"/>
  <c r="A29"/>
  <c r="G27" i="12"/>
  <c r="E27"/>
  <c r="I27"/>
  <c r="E26" i="10"/>
  <c r="I26"/>
  <c r="G26"/>
  <c r="I27" i="8"/>
  <c r="E27"/>
  <c r="G27"/>
  <c r="B26" i="4"/>
  <c r="A27"/>
  <c r="B27" i="9"/>
  <c r="A28"/>
  <c r="E25" i="6"/>
  <c r="I25"/>
  <c r="G25"/>
  <c r="G25" i="7"/>
  <c r="E25"/>
  <c r="I25"/>
  <c r="G26" i="9"/>
  <c r="K26" s="1"/>
  <c r="E26"/>
  <c r="I26"/>
  <c r="A27" i="3"/>
  <c r="B26"/>
  <c r="E27" i="5"/>
  <c r="I27"/>
  <c r="G27"/>
  <c r="A27" i="11"/>
  <c r="B26"/>
  <c r="B27" i="10"/>
  <c r="A28"/>
  <c r="E25" i="3"/>
  <c r="I25"/>
  <c r="G25"/>
  <c r="A29" i="5"/>
  <c r="B28"/>
  <c r="B28" i="12"/>
  <c r="A29"/>
  <c r="B26" i="6"/>
  <c r="A27"/>
  <c r="B26" i="7"/>
  <c r="A27"/>
  <c r="G25" i="11"/>
  <c r="E25"/>
  <c r="I25"/>
  <c r="A29" i="8"/>
  <c r="B28"/>
  <c r="G25" i="4"/>
  <c r="K25" s="1"/>
  <c r="E25"/>
  <c r="I25"/>
  <c r="E28" i="1" l="1"/>
  <c r="I28"/>
  <c r="G28"/>
  <c r="H28" s="1"/>
  <c r="G28" i="2"/>
  <c r="I28"/>
  <c r="E28"/>
  <c r="B29" i="1"/>
  <c r="A30"/>
  <c r="A30" i="2"/>
  <c r="B29"/>
  <c r="G28" i="8"/>
  <c r="E28"/>
  <c r="I28"/>
  <c r="A28" i="3"/>
  <c r="B27"/>
  <c r="B27" i="4"/>
  <c r="A28"/>
  <c r="B27" i="6"/>
  <c r="A28"/>
  <c r="E27" i="10"/>
  <c r="I27"/>
  <c r="G27"/>
  <c r="G27" i="9"/>
  <c r="I27"/>
  <c r="E27"/>
  <c r="I26" i="7"/>
  <c r="E26"/>
  <c r="G26"/>
  <c r="K26" s="1"/>
  <c r="A29" i="10"/>
  <c r="B28"/>
  <c r="B28" i="9"/>
  <c r="A29"/>
  <c r="I26" i="6"/>
  <c r="G26"/>
  <c r="E26"/>
  <c r="B29" i="5"/>
  <c r="A30"/>
  <c r="E26" i="11"/>
  <c r="G26"/>
  <c r="I28" i="5"/>
  <c r="E28"/>
  <c r="G28"/>
  <c r="E26" i="3"/>
  <c r="G26"/>
  <c r="I26"/>
  <c r="G28" i="12"/>
  <c r="E28"/>
  <c r="I28"/>
  <c r="B29" i="8"/>
  <c r="A30"/>
  <c r="B27" i="7"/>
  <c r="A28"/>
  <c r="A30" i="12"/>
  <c r="B29"/>
  <c r="A28" i="11"/>
  <c r="B27"/>
  <c r="E26" i="4"/>
  <c r="I26"/>
  <c r="G26"/>
  <c r="I29" i="1" l="1"/>
  <c r="G29"/>
  <c r="H29" s="1"/>
  <c r="E29"/>
  <c r="A31"/>
  <c r="B30"/>
  <c r="A31" i="2"/>
  <c r="B30"/>
  <c r="I29"/>
  <c r="E29"/>
  <c r="G29"/>
  <c r="K29" s="1"/>
  <c r="B28" i="7"/>
  <c r="A29"/>
  <c r="I29" i="5"/>
  <c r="G29"/>
  <c r="E29"/>
  <c r="E27" i="6"/>
  <c r="I27"/>
  <c r="G27"/>
  <c r="A29" i="3"/>
  <c r="B28"/>
  <c r="E29" i="8"/>
  <c r="I29"/>
  <c r="G29"/>
  <c r="B29" i="9"/>
  <c r="A30"/>
  <c r="B28" i="6"/>
  <c r="A29"/>
  <c r="G27" i="11"/>
  <c r="I27"/>
  <c r="E27"/>
  <c r="I29" i="12"/>
  <c r="G29"/>
  <c r="E29"/>
  <c r="B30" i="8"/>
  <c r="A31"/>
  <c r="B29" i="10"/>
  <c r="A30"/>
  <c r="E27" i="4"/>
  <c r="I27"/>
  <c r="G27"/>
  <c r="E28" i="9"/>
  <c r="G28"/>
  <c r="I28"/>
  <c r="A29" i="11"/>
  <c r="B28"/>
  <c r="B30" i="12"/>
  <c r="A31"/>
  <c r="B30" i="5"/>
  <c r="A31"/>
  <c r="I27" i="3"/>
  <c r="G27"/>
  <c r="E27"/>
  <c r="G27" i="7"/>
  <c r="E27"/>
  <c r="I27"/>
  <c r="I28" i="10"/>
  <c r="G28"/>
  <c r="E28"/>
  <c r="A29" i="4"/>
  <c r="B28"/>
  <c r="B31" i="2" l="1"/>
  <c r="A32"/>
  <c r="E30"/>
  <c r="I30"/>
  <c r="G30"/>
  <c r="B31" i="1"/>
  <c r="A32"/>
  <c r="I30"/>
  <c r="E30"/>
  <c r="G30"/>
  <c r="B29" i="6"/>
  <c r="A30"/>
  <c r="E28" i="7"/>
  <c r="I28"/>
  <c r="G28"/>
  <c r="G30" i="5"/>
  <c r="E30"/>
  <c r="I30"/>
  <c r="A30" i="11"/>
  <c r="B29"/>
  <c r="I29" i="10"/>
  <c r="E29"/>
  <c r="G29"/>
  <c r="G29" i="9"/>
  <c r="E29"/>
  <c r="I29"/>
  <c r="E28" i="3"/>
  <c r="I28"/>
  <c r="G28"/>
  <c r="B29" i="7"/>
  <c r="A30"/>
  <c r="B31" i="5"/>
  <c r="A32"/>
  <c r="I28" i="11"/>
  <c r="E28"/>
  <c r="G28"/>
  <c r="K28" s="1"/>
  <c r="B30" i="10"/>
  <c r="A31"/>
  <c r="B30" i="9"/>
  <c r="A31"/>
  <c r="E28" i="4"/>
  <c r="I28"/>
  <c r="G28"/>
  <c r="B31" i="12"/>
  <c r="A32"/>
  <c r="B31" i="8"/>
  <c r="A32"/>
  <c r="B29" i="3"/>
  <c r="A30"/>
  <c r="A30" i="4"/>
  <c r="B29"/>
  <c r="G30" i="12"/>
  <c r="E30"/>
  <c r="I30"/>
  <c r="E30" i="8"/>
  <c r="G30"/>
  <c r="K30" s="1"/>
  <c r="I30"/>
  <c r="G28" i="6"/>
  <c r="K28" s="1"/>
  <c r="E28"/>
  <c r="I28"/>
  <c r="B32" i="1" l="1"/>
  <c r="A33"/>
  <c r="H30"/>
  <c r="G31" i="2"/>
  <c r="E31"/>
  <c r="I31"/>
  <c r="B32"/>
  <c r="A33"/>
  <c r="E31" i="1"/>
  <c r="G31"/>
  <c r="K31" s="1"/>
  <c r="I31"/>
  <c r="E31" i="8"/>
  <c r="G31"/>
  <c r="I31"/>
  <c r="E29" i="7"/>
  <c r="I29"/>
  <c r="G29"/>
  <c r="A33" i="8"/>
  <c r="B32"/>
  <c r="E30" i="9"/>
  <c r="I30"/>
  <c r="G30"/>
  <c r="I29" i="6"/>
  <c r="G29"/>
  <c r="E29"/>
  <c r="G29" i="3"/>
  <c r="K29" s="1"/>
  <c r="E29"/>
  <c r="I29"/>
  <c r="E31" i="12"/>
  <c r="I31"/>
  <c r="G31"/>
  <c r="K31" s="1"/>
  <c r="A32" i="9"/>
  <c r="B31"/>
  <c r="E31" i="5"/>
  <c r="G31"/>
  <c r="K31" s="1"/>
  <c r="I31"/>
  <c r="E29" i="11"/>
  <c r="I29"/>
  <c r="G29"/>
  <c r="A31" i="6"/>
  <c r="B30"/>
  <c r="B30" i="4"/>
  <c r="A31"/>
  <c r="A32" i="10"/>
  <c r="B31"/>
  <c r="G29" i="4"/>
  <c r="I29"/>
  <c r="E29"/>
  <c r="B30" i="7"/>
  <c r="A31"/>
  <c r="A31" i="11"/>
  <c r="B30"/>
  <c r="A31" i="3"/>
  <c r="B30"/>
  <c r="B32" i="12"/>
  <c r="A33"/>
  <c r="E30" i="10"/>
  <c r="G30"/>
  <c r="I30"/>
  <c r="B32" i="5"/>
  <c r="A33"/>
  <c r="A34" i="2" l="1"/>
  <c r="B33"/>
  <c r="E32" i="1"/>
  <c r="I32"/>
  <c r="G32"/>
  <c r="B33"/>
  <c r="A34"/>
  <c r="E32" i="2"/>
  <c r="G32"/>
  <c r="I32"/>
  <c r="H31" i="1"/>
  <c r="B31" i="3"/>
  <c r="A32"/>
  <c r="E31" i="10"/>
  <c r="I31"/>
  <c r="G31"/>
  <c r="K31" s="1"/>
  <c r="B31" i="4"/>
  <c r="A32"/>
  <c r="E30" i="3"/>
  <c r="G30"/>
  <c r="I30"/>
  <c r="E32" i="8"/>
  <c r="G32"/>
  <c r="I32"/>
  <c r="E32" i="5"/>
  <c r="I32"/>
  <c r="G32"/>
  <c r="E32" i="12"/>
  <c r="G32"/>
  <c r="I32"/>
  <c r="B31" i="11"/>
  <c r="A32"/>
  <c r="A32" i="6"/>
  <c r="B31"/>
  <c r="B32" i="9"/>
  <c r="A33"/>
  <c r="E30" i="7"/>
  <c r="G30"/>
  <c r="I30"/>
  <c r="B33" i="8"/>
  <c r="A34"/>
  <c r="B31" i="7"/>
  <c r="A32"/>
  <c r="B33" i="5"/>
  <c r="A34"/>
  <c r="B33" i="12"/>
  <c r="A34"/>
  <c r="I30" i="11"/>
  <c r="G30"/>
  <c r="E30"/>
  <c r="A33" i="10"/>
  <c r="B32"/>
  <c r="I30" i="4"/>
  <c r="G30"/>
  <c r="E30"/>
  <c r="E30" i="6"/>
  <c r="G30"/>
  <c r="I30"/>
  <c r="I31" i="9"/>
  <c r="E31"/>
  <c r="G31"/>
  <c r="A35" i="1" l="1"/>
  <c r="B34"/>
  <c r="H32"/>
  <c r="A35" i="2"/>
  <c r="B34"/>
  <c r="G33"/>
  <c r="I33"/>
  <c r="E33"/>
  <c r="G33" i="1"/>
  <c r="I33"/>
  <c r="E33"/>
  <c r="E33" i="8"/>
  <c r="I33"/>
  <c r="G33"/>
  <c r="A33" i="6"/>
  <c r="B32"/>
  <c r="E31"/>
  <c r="I31"/>
  <c r="G31"/>
  <c r="A33" i="11"/>
  <c r="B32"/>
  <c r="E33" i="12"/>
  <c r="I33"/>
  <c r="G33"/>
  <c r="E31" i="7"/>
  <c r="G31"/>
  <c r="I31"/>
  <c r="I32" i="9"/>
  <c r="G32"/>
  <c r="E32"/>
  <c r="G31" i="3"/>
  <c r="E31"/>
  <c r="I31"/>
  <c r="I32" i="10"/>
  <c r="E32"/>
  <c r="G32"/>
  <c r="G33" i="5"/>
  <c r="E33"/>
  <c r="I33"/>
  <c r="G31" i="11"/>
  <c r="I31"/>
  <c r="E31"/>
  <c r="B32" i="4"/>
  <c r="A33"/>
  <c r="A35" i="5"/>
  <c r="B34"/>
  <c r="B34" i="8"/>
  <c r="A35"/>
  <c r="A34" i="10"/>
  <c r="B33"/>
  <c r="B34" i="12"/>
  <c r="A35"/>
  <c r="B32" i="7"/>
  <c r="A33"/>
  <c r="B33" i="9"/>
  <c r="A34"/>
  <c r="E31" i="4"/>
  <c r="G31"/>
  <c r="I31"/>
  <c r="B32" i="3"/>
  <c r="A33"/>
  <c r="E34" i="2" l="1"/>
  <c r="I34"/>
  <c r="G34"/>
  <c r="A36" i="1"/>
  <c r="B35"/>
  <c r="G34"/>
  <c r="E34"/>
  <c r="I34"/>
  <c r="H33"/>
  <c r="H34" s="1"/>
  <c r="B35" i="2"/>
  <c r="A36"/>
  <c r="B33" i="3"/>
  <c r="A34"/>
  <c r="B35" i="12"/>
  <c r="A36"/>
  <c r="A34" i="11"/>
  <c r="B33"/>
  <c r="E32" i="7"/>
  <c r="I32"/>
  <c r="G32"/>
  <c r="A35" i="10"/>
  <c r="B34"/>
  <c r="A36" i="5"/>
  <c r="B35"/>
  <c r="E32" i="11"/>
  <c r="I32"/>
  <c r="G32"/>
  <c r="A34" i="7"/>
  <c r="B33"/>
  <c r="G33" i="10"/>
  <c r="I33"/>
  <c r="E33"/>
  <c r="E34" i="5"/>
  <c r="I34"/>
  <c r="G34"/>
  <c r="A35" i="9"/>
  <c r="B34"/>
  <c r="B35" i="8"/>
  <c r="A36"/>
  <c r="A34" i="4"/>
  <c r="B33"/>
  <c r="I32" i="6"/>
  <c r="G32"/>
  <c r="E32"/>
  <c r="E32" i="3"/>
  <c r="G32"/>
  <c r="I32"/>
  <c r="I33" i="9"/>
  <c r="E33"/>
  <c r="G33"/>
  <c r="K33" s="1"/>
  <c r="I34" i="12"/>
  <c r="G34"/>
  <c r="E34"/>
  <c r="E34" i="8"/>
  <c r="G34"/>
  <c r="I34"/>
  <c r="G32" i="4"/>
  <c r="K32" s="1"/>
  <c r="E32"/>
  <c r="I32"/>
  <c r="B33" i="6"/>
  <c r="A34"/>
  <c r="E35" i="1" l="1"/>
  <c r="G35"/>
  <c r="H35" s="1"/>
  <c r="I35"/>
  <c r="E35" i="2"/>
  <c r="I35"/>
  <c r="G35"/>
  <c r="A37"/>
  <c r="A38" s="1"/>
  <c r="A39" s="1"/>
  <c r="B36"/>
  <c r="B36" i="1"/>
  <c r="A37"/>
  <c r="B34" i="7"/>
  <c r="A35"/>
  <c r="E33" i="3"/>
  <c r="I33"/>
  <c r="G33"/>
  <c r="A35" i="6"/>
  <c r="B34"/>
  <c r="A36" i="9"/>
  <c r="B35"/>
  <c r="I33" i="7"/>
  <c r="G33"/>
  <c r="K33" s="1"/>
  <c r="E33"/>
  <c r="G33" i="11"/>
  <c r="E33"/>
  <c r="I33"/>
  <c r="I33" i="4"/>
  <c r="E33"/>
  <c r="G33"/>
  <c r="E34" i="9"/>
  <c r="I34"/>
  <c r="G34"/>
  <c r="I34" i="10"/>
  <c r="E34"/>
  <c r="G34"/>
  <c r="E35" i="12"/>
  <c r="I35"/>
  <c r="G35"/>
  <c r="G33" i="6"/>
  <c r="I33"/>
  <c r="E33"/>
  <c r="A37" i="8"/>
  <c r="B36"/>
  <c r="E35" i="5"/>
  <c r="I35"/>
  <c r="G35"/>
  <c r="B34" i="11"/>
  <c r="A35"/>
  <c r="B34" i="4"/>
  <c r="A35"/>
  <c r="A36" i="10"/>
  <c r="B35"/>
  <c r="B34" i="3"/>
  <c r="A35"/>
  <c r="G35" i="8"/>
  <c r="E35"/>
  <c r="I35"/>
  <c r="A37" i="5"/>
  <c r="B36"/>
  <c r="B36" i="12"/>
  <c r="A37"/>
  <c r="G36" i="2" l="1"/>
  <c r="K36" s="1"/>
  <c r="K40" s="1"/>
  <c r="E36"/>
  <c r="I36"/>
  <c r="E36" i="1"/>
  <c r="I36"/>
  <c r="G36"/>
  <c r="H36" s="1"/>
  <c r="B37"/>
  <c r="A38"/>
  <c r="B35" i="7"/>
  <c r="A36"/>
  <c r="A38" i="5"/>
  <c r="B37"/>
  <c r="B35" i="4"/>
  <c r="A36"/>
  <c r="A38" i="8"/>
  <c r="B37"/>
  <c r="I34" i="6"/>
  <c r="G34"/>
  <c r="E34"/>
  <c r="E36" i="5"/>
  <c r="I36"/>
  <c r="G36"/>
  <c r="A37" i="10"/>
  <c r="B36"/>
  <c r="E34" i="11"/>
  <c r="I34"/>
  <c r="G34"/>
  <c r="G36" i="8"/>
  <c r="E36"/>
  <c r="I36"/>
  <c r="A37" i="9"/>
  <c r="B36"/>
  <c r="A38" i="12"/>
  <c r="B37"/>
  <c r="I34" i="3"/>
  <c r="E34"/>
  <c r="G34"/>
  <c r="G34" i="4"/>
  <c r="E34"/>
  <c r="I34"/>
  <c r="A36" i="6"/>
  <c r="B35"/>
  <c r="B35" i="3"/>
  <c r="A36"/>
  <c r="E36" i="12"/>
  <c r="G36"/>
  <c r="I36"/>
  <c r="G35" i="10"/>
  <c r="I35"/>
  <c r="E35"/>
  <c r="A36" i="11"/>
  <c r="B35"/>
  <c r="G35" i="9"/>
  <c r="E35"/>
  <c r="I35"/>
  <c r="E34" i="7"/>
  <c r="I34"/>
  <c r="G34"/>
  <c r="H37" i="1" l="1"/>
  <c r="A39"/>
  <c r="B39" s="1"/>
  <c r="B38"/>
  <c r="G37"/>
  <c r="I37"/>
  <c r="E37"/>
  <c r="G36" i="10"/>
  <c r="E36"/>
  <c r="I36"/>
  <c r="I37" i="8"/>
  <c r="G37"/>
  <c r="K37" s="1"/>
  <c r="K41" s="1"/>
  <c r="E37"/>
  <c r="E35" i="7"/>
  <c r="I35"/>
  <c r="G35"/>
  <c r="B36" i="6"/>
  <c r="A37"/>
  <c r="B38" i="12"/>
  <c r="A39"/>
  <c r="B39" s="1"/>
  <c r="A37" i="4"/>
  <c r="B36"/>
  <c r="B36" i="7"/>
  <c r="A37"/>
  <c r="A37" i="11"/>
  <c r="B36"/>
  <c r="E35" i="3"/>
  <c r="G35"/>
  <c r="I35"/>
  <c r="E36" i="9"/>
  <c r="I36"/>
  <c r="G36"/>
  <c r="E37" i="5"/>
  <c r="I37"/>
  <c r="G37"/>
  <c r="G35" i="11"/>
  <c r="K35" s="1"/>
  <c r="K40" s="1"/>
  <c r="I35"/>
  <c r="E35"/>
  <c r="B36" i="3"/>
  <c r="A37"/>
  <c r="E35" i="4"/>
  <c r="G35"/>
  <c r="I35"/>
  <c r="I35" i="6"/>
  <c r="E35"/>
  <c r="G35"/>
  <c r="K35" s="1"/>
  <c r="E37" i="12"/>
  <c r="G37"/>
  <c r="I37"/>
  <c r="B37" i="9"/>
  <c r="A38"/>
  <c r="B38" s="1"/>
  <c r="B37" i="10"/>
  <c r="A38"/>
  <c r="B38" i="8"/>
  <c r="A39"/>
  <c r="B39" s="1"/>
  <c r="B38" i="5"/>
  <c r="A39"/>
  <c r="B39" s="1"/>
  <c r="E39" i="1" l="1"/>
  <c r="G39"/>
  <c r="I39"/>
  <c r="I38"/>
  <c r="G38"/>
  <c r="K38" s="1"/>
  <c r="K40" s="1"/>
  <c r="E38"/>
  <c r="B37" i="11"/>
  <c r="A38"/>
  <c r="B38" s="1"/>
  <c r="A38" i="7"/>
  <c r="B37"/>
  <c r="E38" i="8"/>
  <c r="G38"/>
  <c r="I38"/>
  <c r="E36" i="6"/>
  <c r="I36"/>
  <c r="G36"/>
  <c r="I38" i="5"/>
  <c r="G38"/>
  <c r="K38" s="1"/>
  <c r="K40" s="1"/>
  <c r="E38"/>
  <c r="I37" i="10"/>
  <c r="E37"/>
  <c r="G37"/>
  <c r="A38" i="3"/>
  <c r="B37"/>
  <c r="I36" i="7"/>
  <c r="E36"/>
  <c r="G36"/>
  <c r="E38" i="12"/>
  <c r="I38"/>
  <c r="G38"/>
  <c r="K38" s="1"/>
  <c r="K41" s="1"/>
  <c r="I39" i="5"/>
  <c r="E39"/>
  <c r="G39"/>
  <c r="B38" i="10"/>
  <c r="A39"/>
  <c r="B39" s="1"/>
  <c r="E39" i="12"/>
  <c r="G39"/>
  <c r="I39"/>
  <c r="I37" i="9"/>
  <c r="G37"/>
  <c r="E37"/>
  <c r="E36" i="11"/>
  <c r="G36"/>
  <c r="I36"/>
  <c r="B37" i="4"/>
  <c r="A38"/>
  <c r="B38" s="1"/>
  <c r="G39" i="8"/>
  <c r="I39"/>
  <c r="E39"/>
  <c r="E38" i="9"/>
  <c r="I38"/>
  <c r="G38"/>
  <c r="E36" i="3"/>
  <c r="G36"/>
  <c r="K36" s="1"/>
  <c r="K40" s="1"/>
  <c r="I36"/>
  <c r="E36" i="4"/>
  <c r="G36"/>
  <c r="I36"/>
  <c r="A38" i="6"/>
  <c r="B38" s="1"/>
  <c r="B37"/>
  <c r="K38" i="9" l="1"/>
  <c r="K41" s="1"/>
  <c r="H38" i="1"/>
  <c r="H39" s="1"/>
  <c r="H40" s="1"/>
  <c r="E38" i="6"/>
  <c r="G38"/>
  <c r="K38" s="1"/>
  <c r="K40" s="1"/>
  <c r="I38"/>
  <c r="G39" i="10"/>
  <c r="E39"/>
  <c r="I39"/>
  <c r="B38" i="7"/>
  <c r="A39"/>
  <c r="B39" s="1"/>
  <c r="I37" i="6"/>
  <c r="G37"/>
  <c r="E37"/>
  <c r="G37" i="7"/>
  <c r="E37"/>
  <c r="I37"/>
  <c r="I37" i="4"/>
  <c r="G37"/>
  <c r="E37"/>
  <c r="B38" i="3"/>
  <c r="A39"/>
  <c r="B39" s="1"/>
  <c r="I37" i="11"/>
  <c r="E37"/>
  <c r="G37"/>
  <c r="E38" i="4"/>
  <c r="I38"/>
  <c r="G38"/>
  <c r="I38" i="10"/>
  <c r="E38"/>
  <c r="G38"/>
  <c r="K38" s="1"/>
  <c r="E37" i="3"/>
  <c r="I37"/>
  <c r="G37"/>
  <c r="G38" i="11"/>
  <c r="I38"/>
  <c r="E38"/>
  <c r="E4" i="2" l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40" s="1"/>
  <c r="C41" i="1"/>
  <c r="E41" s="1"/>
  <c r="K38" i="4"/>
  <c r="E38" i="3"/>
  <c r="I38"/>
  <c r="G38"/>
  <c r="G39" i="7"/>
  <c r="E39"/>
  <c r="I39"/>
  <c r="G39" i="3"/>
  <c r="E39"/>
  <c r="I39"/>
  <c r="I38" i="7"/>
  <c r="G38"/>
  <c r="K39" s="1"/>
  <c r="K40" s="1"/>
  <c r="E38"/>
  <c r="I41" i="2" l="1"/>
  <c r="J41" s="1"/>
  <c r="C41"/>
  <c r="E41" s="1"/>
  <c r="E4" i="3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C41" s="1"/>
  <c r="E41" s="1"/>
  <c r="I41" l="1"/>
  <c r="J41" s="1"/>
  <c r="E4" i="4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40" s="1"/>
  <c r="E4" i="5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C41" i="4" l="1"/>
  <c r="E41" s="1"/>
  <c r="I41"/>
  <c r="J41" s="1"/>
  <c r="C41" i="5"/>
  <c r="E41" s="1"/>
  <c r="E4" i="6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40" s="1"/>
  <c r="I41" i="5"/>
  <c r="J41" s="1"/>
  <c r="E4" i="7" l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I41" i="6"/>
  <c r="J41" s="1"/>
  <c r="C41"/>
  <c r="E41" s="1"/>
  <c r="C41" i="7" l="1"/>
  <c r="E41" s="1"/>
  <c r="I41"/>
  <c r="J41" s="1"/>
  <c r="E4" i="8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E4" i="9" l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40" s="1"/>
  <c r="I41" i="8"/>
  <c r="J41" s="1"/>
  <c r="C41"/>
  <c r="E41" s="1"/>
  <c r="E4" i="10" l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C41" i="9"/>
  <c r="E41" s="1"/>
  <c r="I41"/>
  <c r="J41" s="1"/>
  <c r="I41" i="10" l="1"/>
  <c r="J41" s="1"/>
  <c r="C41"/>
  <c r="E41" s="1"/>
  <c r="E4" i="1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40" s="1"/>
  <c r="C41" l="1"/>
  <c r="E41" s="1"/>
  <c r="I41"/>
  <c r="J41" s="1"/>
  <c r="E4" i="12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C41" l="1"/>
  <c r="E41" s="1"/>
  <c r="I41"/>
  <c r="J41" s="1"/>
</calcChain>
</file>

<file path=xl/sharedStrings.xml><?xml version="1.0" encoding="utf-8"?>
<sst xmlns="http://schemas.openxmlformats.org/spreadsheetml/2006/main" count="349" uniqueCount="31">
  <si>
    <t>Zeiterfassungsbogen</t>
  </si>
  <si>
    <t>tarifliche Arbeitszeit</t>
  </si>
  <si>
    <t>Name:</t>
  </si>
  <si>
    <t>Teilzeit (1/  0,5 / 0,75)</t>
  </si>
  <si>
    <t>Übertrag aus dem Vormonat in Minuten :</t>
  </si>
  <si>
    <t>Arbeitstage / Woche</t>
  </si>
  <si>
    <t>Urlaubstage / § 15 A Tage :</t>
  </si>
  <si>
    <t>Tagesdurchschnitt</t>
  </si>
  <si>
    <t>Min</t>
  </si>
  <si>
    <t>Dienst-</t>
  </si>
  <si>
    <t>Arbeits-</t>
  </si>
  <si>
    <t>Über / Unter</t>
  </si>
  <si>
    <t>Tägl. Fort-</t>
  </si>
  <si>
    <t>Tag</t>
  </si>
  <si>
    <t>Typ</t>
  </si>
  <si>
    <t>Beginn</t>
  </si>
  <si>
    <t>Ende</t>
  </si>
  <si>
    <t>Pause</t>
  </si>
  <si>
    <t>stunden</t>
  </si>
  <si>
    <t>Tagesdurchs.</t>
  </si>
  <si>
    <t>schreibung</t>
  </si>
  <si>
    <t>Bemerkungen</t>
  </si>
  <si>
    <t>F=Frei,U=Urlaub,K=Krankheit,ÜA=Überstundenausgleich,ÜB=Überstunden</t>
  </si>
  <si>
    <t xml:space="preserve">Übertrag </t>
  </si>
  <si>
    <t>Tage:</t>
  </si>
  <si>
    <t>und</t>
  </si>
  <si>
    <t>Stunden</t>
  </si>
  <si>
    <t>Stunden:</t>
  </si>
  <si>
    <t xml:space="preserve">  </t>
  </si>
  <si>
    <t>Mustermann</t>
  </si>
  <si>
    <t>Std.</t>
  </si>
</sst>
</file>

<file path=xl/styles.xml><?xml version="1.0" encoding="utf-8"?>
<styleSheet xmlns="http://schemas.openxmlformats.org/spreadsheetml/2006/main">
  <numFmts count="6">
    <numFmt numFmtId="164" formatCode="h:mm\ "/>
    <numFmt numFmtId="165" formatCode="mmmm\ "/>
    <numFmt numFmtId="166" formatCode="yyyy"/>
    <numFmt numFmtId="167" formatCode="mmmm\ yyyy"/>
    <numFmt numFmtId="168" formatCode="d/m/\ ddd"/>
    <numFmt numFmtId="169" formatCode="\+0;[Red]\-0"/>
  </numFmts>
  <fonts count="11">
    <font>
      <sz val="12"/>
      <name val="Times New Roman"/>
      <family val="1"/>
    </font>
    <font>
      <sz val="10"/>
      <name val="Helv"/>
      <family val="2"/>
    </font>
    <font>
      <b/>
      <sz val="16"/>
      <name val="Helv"/>
      <family val="2"/>
    </font>
    <font>
      <b/>
      <sz val="14"/>
      <name val="Helv"/>
      <family val="2"/>
    </font>
    <font>
      <b/>
      <sz val="10"/>
      <name val="Helv"/>
      <family val="2"/>
    </font>
    <font>
      <b/>
      <sz val="9"/>
      <name val="Helv"/>
      <family val="2"/>
    </font>
    <font>
      <sz val="9"/>
      <name val="Helv"/>
      <family val="2"/>
    </font>
    <font>
      <b/>
      <sz val="8"/>
      <name val="Helv"/>
      <family val="2"/>
    </font>
    <font>
      <sz val="8"/>
      <name val="Helv"/>
      <family val="2"/>
    </font>
    <font>
      <b/>
      <sz val="16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rgb="FFFFFF99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5">
    <xf numFmtId="0" fontId="0" fillId="0" borderId="0"/>
    <xf numFmtId="4" fontId="10" fillId="0" borderId="0" applyFill="0" applyBorder="0" applyAlignment="0" applyProtection="0"/>
    <xf numFmtId="4" fontId="10" fillId="0" borderId="0" applyFill="0" applyBorder="0" applyAlignment="0" applyProtection="0"/>
    <xf numFmtId="4" fontId="10" fillId="0" borderId="0" applyFill="0" applyBorder="0" applyAlignment="0" applyProtection="0"/>
    <xf numFmtId="4" fontId="10" fillId="0" borderId="0" applyFill="0" applyBorder="0" applyAlignment="0" applyProtection="0"/>
    <xf numFmtId="4" fontId="10" fillId="0" borderId="0" applyFill="0" applyBorder="0" applyAlignment="0" applyProtection="0"/>
    <xf numFmtId="4" fontId="10" fillId="0" borderId="0" applyFill="0" applyBorder="0" applyAlignment="0" applyProtection="0"/>
    <xf numFmtId="4" fontId="10" fillId="0" borderId="0" applyFill="0" applyBorder="0" applyAlignment="0" applyProtection="0"/>
    <xf numFmtId="4" fontId="10" fillId="0" borderId="0" applyFill="0" applyBorder="0" applyAlignment="0" applyProtection="0"/>
    <xf numFmtId="4" fontId="10" fillId="0" borderId="0" applyFill="0" applyBorder="0" applyAlignment="0" applyProtection="0"/>
    <xf numFmtId="4" fontId="10" fillId="0" borderId="0" applyFill="0" applyBorder="0" applyAlignment="0" applyProtection="0"/>
    <xf numFmtId="4" fontId="10" fillId="0" borderId="0" applyFill="0" applyBorder="0" applyAlignment="0" applyProtection="0"/>
    <xf numFmtId="4" fontId="10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6">
    <xf numFmtId="0" fontId="0" fillId="0" borderId="0" xfId="0"/>
    <xf numFmtId="0" fontId="1" fillId="0" borderId="0" xfId="17" applyFont="1"/>
    <xf numFmtId="164" fontId="1" fillId="0" borderId="0" xfId="17" applyNumberFormat="1" applyFont="1"/>
    <xf numFmtId="0" fontId="1" fillId="0" borderId="0" xfId="17" applyFont="1" applyBorder="1"/>
    <xf numFmtId="0" fontId="2" fillId="0" borderId="0" xfId="17" applyNumberFormat="1" applyFont="1" applyFill="1" applyBorder="1" applyAlignment="1">
      <alignment horizontal="left" vertical="center"/>
    </xf>
    <xf numFmtId="0" fontId="3" fillId="0" borderId="0" xfId="17" applyNumberFormat="1" applyFont="1" applyFill="1" applyBorder="1"/>
    <xf numFmtId="164" fontId="3" fillId="0" borderId="0" xfId="17" applyNumberFormat="1" applyFont="1" applyFill="1" applyBorder="1"/>
    <xf numFmtId="0" fontId="1" fillId="0" borderId="0" xfId="17"/>
    <xf numFmtId="166" fontId="5" fillId="0" borderId="1" xfId="22" applyNumberFormat="1" applyFont="1" applyFill="1" applyBorder="1" applyAlignment="1" applyProtection="1">
      <alignment horizontal="left" vertical="center"/>
    </xf>
    <xf numFmtId="0" fontId="1" fillId="0" borderId="1" xfId="17" applyBorder="1"/>
    <xf numFmtId="0" fontId="1" fillId="0" borderId="2" xfId="17" applyFont="1" applyBorder="1"/>
    <xf numFmtId="0" fontId="1" fillId="0" borderId="3" xfId="17" applyBorder="1"/>
    <xf numFmtId="0" fontId="1" fillId="0" borderId="4" xfId="17" applyFont="1" applyBorder="1"/>
    <xf numFmtId="0" fontId="1" fillId="0" borderId="0" xfId="17" applyBorder="1"/>
    <xf numFmtId="0" fontId="4" fillId="0" borderId="4" xfId="17" applyNumberFormat="1" applyFont="1" applyFill="1" applyBorder="1" applyAlignment="1">
      <alignment horizontal="left"/>
    </xf>
    <xf numFmtId="0" fontId="1" fillId="0" borderId="5" xfId="17" applyNumberFormat="1" applyFont="1" applyFill="1" applyBorder="1"/>
    <xf numFmtId="0" fontId="1" fillId="0" borderId="6" xfId="17" applyNumberFormat="1" applyFont="1" applyBorder="1" applyAlignment="1">
      <alignment horizontal="center"/>
    </xf>
    <xf numFmtId="0" fontId="6" fillId="0" borderId="2" xfId="17" applyNumberFormat="1" applyFont="1" applyBorder="1"/>
    <xf numFmtId="0" fontId="4" fillId="0" borderId="1" xfId="17" applyNumberFormat="1" applyFont="1" applyBorder="1"/>
    <xf numFmtId="164" fontId="4" fillId="0" borderId="1" xfId="17" applyNumberFormat="1" applyFont="1" applyBorder="1"/>
    <xf numFmtId="3" fontId="1" fillId="2" borderId="4" xfId="5" applyNumberFormat="1" applyFont="1" applyFill="1" applyBorder="1" applyAlignment="1" applyProtection="1">
      <alignment horizontal="center"/>
      <protection locked="0"/>
    </xf>
    <xf numFmtId="3" fontId="1" fillId="2" borderId="5" xfId="5" applyNumberFormat="1" applyFont="1" applyFill="1" applyBorder="1" applyAlignment="1" applyProtection="1">
      <alignment horizontal="center"/>
    </xf>
    <xf numFmtId="0" fontId="1" fillId="0" borderId="5" xfId="17" applyNumberFormat="1" applyFont="1" applyBorder="1"/>
    <xf numFmtId="0" fontId="1" fillId="0" borderId="6" xfId="17" applyBorder="1"/>
    <xf numFmtId="164" fontId="4" fillId="0" borderId="3" xfId="17" applyNumberFormat="1" applyFont="1" applyBorder="1"/>
    <xf numFmtId="1" fontId="1" fillId="2" borderId="4" xfId="17" applyNumberFormat="1" applyFont="1" applyFill="1" applyBorder="1" applyProtection="1">
      <protection locked="0"/>
    </xf>
    <xf numFmtId="1" fontId="1" fillId="0" borderId="2" xfId="17" applyNumberFormat="1" applyFont="1" applyBorder="1" applyAlignment="1">
      <alignment horizontal="left" vertical="center"/>
    </xf>
    <xf numFmtId="167" fontId="7" fillId="0" borderId="3" xfId="17" applyNumberFormat="1" applyFont="1" applyBorder="1" applyAlignment="1">
      <alignment horizontal="center" vertical="center"/>
    </xf>
    <xf numFmtId="0" fontId="1" fillId="0" borderId="4" xfId="17" applyBorder="1" applyProtection="1"/>
    <xf numFmtId="0" fontId="4" fillId="0" borderId="0" xfId="17" applyNumberFormat="1" applyFont="1"/>
    <xf numFmtId="164" fontId="4" fillId="0" borderId="0" xfId="17" applyNumberFormat="1" applyFont="1"/>
    <xf numFmtId="0" fontId="4" fillId="0" borderId="0" xfId="17" applyNumberFormat="1" applyFont="1" applyBorder="1"/>
    <xf numFmtId="1" fontId="1" fillId="0" borderId="0" xfId="17" applyNumberFormat="1" applyFont="1" applyBorder="1" applyAlignment="1">
      <alignment horizontal="left" vertical="center"/>
    </xf>
    <xf numFmtId="167" fontId="7" fillId="0" borderId="0" xfId="17" applyNumberFormat="1" applyFont="1" applyBorder="1" applyAlignment="1">
      <alignment horizontal="center" vertical="center"/>
    </xf>
    <xf numFmtId="168" fontId="1" fillId="0" borderId="4" xfId="17" applyNumberFormat="1" applyFont="1" applyBorder="1" applyAlignment="1" applyProtection="1">
      <alignment horizontal="left"/>
      <protection hidden="1"/>
    </xf>
    <xf numFmtId="0" fontId="1" fillId="0" borderId="4" xfId="17" applyNumberFormat="1" applyFont="1" applyBorder="1" applyProtection="1">
      <protection locked="0"/>
    </xf>
    <xf numFmtId="164" fontId="1" fillId="0" borderId="4" xfId="17" applyNumberFormat="1" applyFont="1" applyBorder="1" applyAlignment="1" applyProtection="1">
      <alignment horizontal="center"/>
      <protection locked="0"/>
    </xf>
    <xf numFmtId="1" fontId="1" fillId="0" borderId="4" xfId="17" applyNumberFormat="1" applyFont="1" applyBorder="1" applyAlignment="1" applyProtection="1">
      <alignment horizontal="center"/>
      <protection locked="0"/>
    </xf>
    <xf numFmtId="20" fontId="1" fillId="0" borderId="4" xfId="17" applyNumberFormat="1" applyFont="1" applyBorder="1" applyAlignment="1" applyProtection="1">
      <alignment horizontal="center"/>
      <protection hidden="1"/>
    </xf>
    <xf numFmtId="169" fontId="1" fillId="0" borderId="4" xfId="17" applyNumberFormat="1" applyFont="1" applyBorder="1" applyAlignment="1" applyProtection="1">
      <alignment horizontal="center"/>
      <protection hidden="1"/>
    </xf>
    <xf numFmtId="0" fontId="1" fillId="0" borderId="1" xfId="17" applyNumberFormat="1" applyFont="1" applyBorder="1" applyProtection="1">
      <protection locked="0" hidden="1"/>
    </xf>
    <xf numFmtId="0" fontId="1" fillId="0" borderId="3" xfId="17" applyNumberFormat="1" applyFont="1" applyBorder="1"/>
    <xf numFmtId="0" fontId="1" fillId="0" borderId="0" xfId="17" applyNumberFormat="1" applyFont="1" applyBorder="1"/>
    <xf numFmtId="0" fontId="1" fillId="0" borderId="4" xfId="17" applyNumberFormat="1" applyFont="1" applyBorder="1"/>
    <xf numFmtId="169" fontId="1" fillId="0" borderId="0" xfId="17" applyNumberFormat="1" applyFont="1" applyBorder="1"/>
    <xf numFmtId="164" fontId="1" fillId="0" borderId="4" xfId="17" applyNumberFormat="1" applyFont="1" applyFill="1" applyBorder="1" applyAlignment="1" applyProtection="1">
      <alignment horizontal="center"/>
      <protection locked="0"/>
    </xf>
    <xf numFmtId="2" fontId="1" fillId="0" borderId="0" xfId="17" applyNumberFormat="1" applyFont="1" applyBorder="1"/>
    <xf numFmtId="164" fontId="1" fillId="3" borderId="4" xfId="17" applyNumberFormat="1" applyFont="1" applyFill="1" applyBorder="1" applyAlignment="1" applyProtection="1">
      <alignment horizontal="center"/>
      <protection locked="0"/>
    </xf>
    <xf numFmtId="164" fontId="1" fillId="0" borderId="0" xfId="17" applyNumberFormat="1" applyAlignment="1" applyProtection="1">
      <alignment horizontal="center"/>
      <protection locked="0"/>
    </xf>
    <xf numFmtId="0" fontId="8" fillId="0" borderId="0" xfId="17" applyNumberFormat="1" applyFont="1"/>
    <xf numFmtId="164" fontId="8" fillId="0" borderId="0" xfId="17" applyNumberFormat="1" applyFont="1"/>
    <xf numFmtId="164" fontId="1" fillId="0" borderId="7" xfId="17" applyNumberFormat="1" applyFont="1" applyBorder="1"/>
    <xf numFmtId="164" fontId="1" fillId="0" borderId="0" xfId="17" applyNumberFormat="1" applyFont="1" applyBorder="1"/>
    <xf numFmtId="0" fontId="1" fillId="0" borderId="1" xfId="17" applyNumberFormat="1" applyFont="1" applyBorder="1" applyProtection="1">
      <protection hidden="1"/>
    </xf>
    <xf numFmtId="0" fontId="1" fillId="0" borderId="3" xfId="17" applyFont="1" applyBorder="1"/>
    <xf numFmtId="0" fontId="1" fillId="0" borderId="0" xfId="17" applyFont="1" applyBorder="1" applyAlignment="1">
      <alignment horizontal="left"/>
    </xf>
    <xf numFmtId="0" fontId="8" fillId="0" borderId="2" xfId="17" applyFont="1" applyBorder="1" applyAlignment="1">
      <alignment horizontal="right"/>
    </xf>
    <xf numFmtId="1" fontId="8" fillId="0" borderId="1" xfId="17" applyNumberFormat="1" applyFont="1" applyBorder="1" applyAlignment="1">
      <alignment horizontal="left"/>
    </xf>
    <xf numFmtId="2" fontId="8" fillId="0" borderId="1" xfId="17" applyNumberFormat="1" applyFont="1" applyBorder="1"/>
    <xf numFmtId="2" fontId="8" fillId="0" borderId="3" xfId="17" applyNumberFormat="1" applyFont="1" applyBorder="1"/>
    <xf numFmtId="39" fontId="8" fillId="0" borderId="0" xfId="17" applyNumberFormat="1" applyFont="1" applyAlignment="1">
      <alignment horizontal="right"/>
    </xf>
    <xf numFmtId="2" fontId="8" fillId="0" borderId="0" xfId="17" applyNumberFormat="1" applyFont="1" applyAlignment="1">
      <alignment horizontal="right"/>
    </xf>
    <xf numFmtId="0" fontId="1" fillId="0" borderId="0" xfId="16" applyFont="1"/>
    <xf numFmtId="164" fontId="1" fillId="0" borderId="0" xfId="16" applyNumberFormat="1" applyFont="1"/>
    <xf numFmtId="0" fontId="1" fillId="0" borderId="0" xfId="16" applyFont="1" applyBorder="1"/>
    <xf numFmtId="0" fontId="2" fillId="0" borderId="0" xfId="16" applyNumberFormat="1" applyFont="1" applyFill="1" applyBorder="1" applyAlignment="1">
      <alignment horizontal="left" vertical="center"/>
    </xf>
    <xf numFmtId="0" fontId="3" fillId="0" borderId="0" xfId="16" applyNumberFormat="1" applyFont="1" applyFill="1" applyBorder="1"/>
    <xf numFmtId="164" fontId="3" fillId="0" borderId="0" xfId="16" applyNumberFormat="1" applyFont="1" applyFill="1" applyBorder="1"/>
    <xf numFmtId="0" fontId="1" fillId="0" borderId="0" xfId="16"/>
    <xf numFmtId="166" fontId="5" fillId="0" borderId="1" xfId="16" applyNumberFormat="1" applyFont="1" applyFill="1" applyBorder="1" applyAlignment="1" applyProtection="1">
      <alignment horizontal="left" vertical="center"/>
    </xf>
    <xf numFmtId="0" fontId="1" fillId="0" borderId="1" xfId="16" applyBorder="1"/>
    <xf numFmtId="0" fontId="1" fillId="0" borderId="2" xfId="16" applyFont="1" applyBorder="1"/>
    <xf numFmtId="0" fontId="1" fillId="0" borderId="3" xfId="16" applyBorder="1"/>
    <xf numFmtId="0" fontId="1" fillId="2" borderId="4" xfId="16" applyFill="1" applyBorder="1"/>
    <xf numFmtId="0" fontId="1" fillId="0" borderId="4" xfId="16" applyFont="1" applyBorder="1"/>
    <xf numFmtId="0" fontId="1" fillId="0" borderId="0" xfId="16" applyBorder="1"/>
    <xf numFmtId="0" fontId="4" fillId="0" borderId="4" xfId="16" applyNumberFormat="1" applyFont="1" applyFill="1" applyBorder="1" applyAlignment="1">
      <alignment horizontal="left"/>
    </xf>
    <xf numFmtId="0" fontId="4" fillId="2" borderId="1" xfId="16" applyNumberFormat="1" applyFont="1" applyFill="1" applyBorder="1" applyProtection="1">
      <protection locked="0"/>
    </xf>
    <xf numFmtId="0" fontId="1" fillId="2" borderId="1" xfId="16" applyFill="1" applyBorder="1"/>
    <xf numFmtId="164" fontId="4" fillId="2" borderId="1" xfId="16" applyNumberFormat="1" applyFont="1" applyFill="1" applyBorder="1"/>
    <xf numFmtId="164" fontId="4" fillId="2" borderId="8" xfId="16" applyNumberFormat="1" applyFont="1" applyFill="1" applyBorder="1"/>
    <xf numFmtId="0" fontId="1" fillId="0" borderId="5" xfId="16" applyNumberFormat="1" applyFont="1" applyFill="1" applyBorder="1"/>
    <xf numFmtId="0" fontId="1" fillId="0" borderId="6" xfId="16" applyNumberFormat="1" applyFont="1" applyBorder="1" applyAlignment="1">
      <alignment horizontal="center"/>
    </xf>
    <xf numFmtId="2" fontId="1" fillId="2" borderId="4" xfId="16" applyNumberFormat="1" applyFill="1" applyBorder="1" applyProtection="1">
      <protection locked="0"/>
    </xf>
    <xf numFmtId="0" fontId="6" fillId="0" borderId="2" xfId="16" applyNumberFormat="1" applyFont="1" applyBorder="1"/>
    <xf numFmtId="0" fontId="4" fillId="0" borderId="1" xfId="16" applyNumberFormat="1" applyFont="1" applyBorder="1"/>
    <xf numFmtId="164" fontId="4" fillId="0" borderId="1" xfId="16" applyNumberFormat="1" applyFont="1" applyBorder="1"/>
    <xf numFmtId="3" fontId="1" fillId="2" borderId="4" xfId="4" applyNumberFormat="1" applyFont="1" applyFill="1" applyBorder="1" applyAlignment="1" applyProtection="1">
      <alignment horizontal="center"/>
    </xf>
    <xf numFmtId="3" fontId="1" fillId="2" borderId="5" xfId="4" applyNumberFormat="1" applyFont="1" applyFill="1" applyBorder="1" applyAlignment="1" applyProtection="1">
      <alignment horizontal="center"/>
    </xf>
    <xf numFmtId="0" fontId="1" fillId="0" borderId="5" xfId="16" applyNumberFormat="1" applyFont="1" applyBorder="1"/>
    <xf numFmtId="0" fontId="1" fillId="0" borderId="6" xfId="16" applyBorder="1"/>
    <xf numFmtId="0" fontId="1" fillId="2" borderId="4" xfId="16" applyFill="1" applyBorder="1" applyProtection="1">
      <protection locked="0"/>
    </xf>
    <xf numFmtId="164" fontId="4" fillId="0" borderId="3" xfId="16" applyNumberFormat="1" applyFont="1" applyBorder="1"/>
    <xf numFmtId="1" fontId="1" fillId="2" borderId="4" xfId="16" applyNumberFormat="1" applyFont="1" applyFill="1" applyBorder="1" applyProtection="1">
      <protection locked="0"/>
    </xf>
    <xf numFmtId="1" fontId="1" fillId="0" borderId="2" xfId="16" applyNumberFormat="1" applyFont="1" applyBorder="1" applyAlignment="1">
      <alignment horizontal="left" vertical="center"/>
    </xf>
    <xf numFmtId="167" fontId="7" fillId="0" borderId="3" xfId="16" applyNumberFormat="1" applyFont="1" applyBorder="1" applyAlignment="1">
      <alignment horizontal="center" vertical="center"/>
    </xf>
    <xf numFmtId="0" fontId="1" fillId="0" borderId="4" xfId="16" applyBorder="1" applyProtection="1"/>
    <xf numFmtId="0" fontId="4" fillId="0" borderId="0" xfId="16" applyNumberFormat="1" applyFont="1"/>
    <xf numFmtId="164" fontId="4" fillId="0" borderId="0" xfId="16" applyNumberFormat="1" applyFont="1"/>
    <xf numFmtId="0" fontId="4" fillId="0" borderId="0" xfId="16" applyNumberFormat="1" applyFont="1" applyBorder="1"/>
    <xf numFmtId="1" fontId="1" fillId="0" borderId="0" xfId="16" applyNumberFormat="1" applyFont="1" applyBorder="1" applyAlignment="1">
      <alignment horizontal="left" vertical="center"/>
    </xf>
    <xf numFmtId="167" fontId="7" fillId="0" borderId="0" xfId="16" applyNumberFormat="1" applyFont="1" applyBorder="1" applyAlignment="1">
      <alignment horizontal="center" vertical="center"/>
    </xf>
    <xf numFmtId="168" fontId="1" fillId="0" borderId="4" xfId="16" applyNumberFormat="1" applyFont="1" applyBorder="1" applyAlignment="1" applyProtection="1">
      <alignment horizontal="left"/>
      <protection hidden="1"/>
    </xf>
    <xf numFmtId="0" fontId="1" fillId="0" borderId="0" xfId="16" applyNumberFormat="1" applyFont="1" applyBorder="1"/>
    <xf numFmtId="0" fontId="1" fillId="0" borderId="4" xfId="16" applyNumberFormat="1" applyFont="1" applyBorder="1"/>
    <xf numFmtId="169" fontId="1" fillId="0" borderId="0" xfId="16" applyNumberFormat="1" applyFont="1" applyBorder="1" applyAlignment="1">
      <alignment horizontal="left"/>
    </xf>
    <xf numFmtId="0" fontId="8" fillId="0" borderId="0" xfId="16" applyNumberFormat="1" applyFont="1"/>
    <xf numFmtId="0" fontId="8" fillId="0" borderId="2" xfId="16" applyFont="1" applyBorder="1" applyAlignment="1">
      <alignment horizontal="right"/>
    </xf>
    <xf numFmtId="1" fontId="8" fillId="0" borderId="1" xfId="16" applyNumberFormat="1" applyFont="1" applyBorder="1" applyAlignment="1">
      <alignment horizontal="left"/>
    </xf>
    <xf numFmtId="2" fontId="8" fillId="0" borderId="1" xfId="16" applyNumberFormat="1" applyFont="1" applyBorder="1"/>
    <xf numFmtId="2" fontId="8" fillId="0" borderId="3" xfId="16" applyNumberFormat="1" applyFont="1" applyBorder="1"/>
    <xf numFmtId="0" fontId="8" fillId="0" borderId="0" xfId="16" applyNumberFormat="1" applyFont="1" applyAlignment="1">
      <alignment horizontal="right"/>
    </xf>
    <xf numFmtId="2" fontId="8" fillId="0" borderId="0" xfId="16" applyNumberFormat="1" applyFont="1" applyAlignment="1">
      <alignment horizontal="right"/>
    </xf>
    <xf numFmtId="0" fontId="1" fillId="0" borderId="0" xfId="21" applyFont="1"/>
    <xf numFmtId="164" fontId="1" fillId="0" borderId="0" xfId="21" applyNumberFormat="1" applyFont="1"/>
    <xf numFmtId="0" fontId="1" fillId="0" borderId="0" xfId="21" applyFont="1" applyBorder="1"/>
    <xf numFmtId="0" fontId="2" fillId="0" borderId="0" xfId="21" applyNumberFormat="1" applyFont="1" applyFill="1" applyBorder="1" applyAlignment="1">
      <alignment horizontal="left" vertical="center"/>
    </xf>
    <xf numFmtId="0" fontId="3" fillId="0" borderId="0" xfId="21" applyNumberFormat="1" applyFont="1" applyFill="1" applyBorder="1"/>
    <xf numFmtId="164" fontId="3" fillId="0" borderId="0" xfId="21" applyNumberFormat="1" applyFont="1" applyFill="1" applyBorder="1"/>
    <xf numFmtId="0" fontId="1" fillId="0" borderId="0" xfId="21"/>
    <xf numFmtId="166" fontId="5" fillId="0" borderId="1" xfId="21" applyNumberFormat="1" applyFont="1" applyFill="1" applyBorder="1" applyAlignment="1" applyProtection="1">
      <alignment horizontal="left" vertical="center"/>
    </xf>
    <xf numFmtId="0" fontId="1" fillId="0" borderId="1" xfId="21" applyBorder="1"/>
    <xf numFmtId="0" fontId="1" fillId="0" borderId="2" xfId="21" applyFont="1" applyBorder="1"/>
    <xf numFmtId="0" fontId="1" fillId="0" borderId="3" xfId="21" applyBorder="1"/>
    <xf numFmtId="0" fontId="1" fillId="0" borderId="4" xfId="21" applyFont="1" applyBorder="1"/>
    <xf numFmtId="0" fontId="1" fillId="0" borderId="0" xfId="21" applyBorder="1"/>
    <xf numFmtId="0" fontId="4" fillId="0" borderId="4" xfId="21" applyNumberFormat="1" applyFont="1" applyFill="1" applyBorder="1" applyAlignment="1">
      <alignment horizontal="left"/>
    </xf>
    <xf numFmtId="0" fontId="4" fillId="2" borderId="1" xfId="21" applyNumberFormat="1" applyFont="1" applyFill="1" applyBorder="1" applyProtection="1">
      <protection locked="0"/>
    </xf>
    <xf numFmtId="0" fontId="1" fillId="2" borderId="1" xfId="21" applyFill="1" applyBorder="1"/>
    <xf numFmtId="164" fontId="4" fillId="2" borderId="1" xfId="21" applyNumberFormat="1" applyFont="1" applyFill="1" applyBorder="1"/>
    <xf numFmtId="164" fontId="4" fillId="2" borderId="8" xfId="21" applyNumberFormat="1" applyFont="1" applyFill="1" applyBorder="1"/>
    <xf numFmtId="0" fontId="1" fillId="0" borderId="5" xfId="21" applyNumberFormat="1" applyFont="1" applyFill="1" applyBorder="1"/>
    <xf numFmtId="0" fontId="1" fillId="0" borderId="6" xfId="21" applyNumberFormat="1" applyFont="1" applyBorder="1" applyAlignment="1">
      <alignment horizontal="center"/>
    </xf>
    <xf numFmtId="0" fontId="6" fillId="0" borderId="2" xfId="21" applyNumberFormat="1" applyFont="1" applyBorder="1"/>
    <xf numFmtId="0" fontId="4" fillId="0" borderId="1" xfId="21" applyNumberFormat="1" applyFont="1" applyBorder="1"/>
    <xf numFmtId="164" fontId="4" fillId="0" borderId="1" xfId="21" applyNumberFormat="1" applyFont="1" applyBorder="1"/>
    <xf numFmtId="3" fontId="1" fillId="2" borderId="4" xfId="9" applyNumberFormat="1" applyFont="1" applyFill="1" applyBorder="1" applyAlignment="1" applyProtection="1">
      <alignment horizontal="center"/>
      <protection locked="0"/>
    </xf>
    <xf numFmtId="3" fontId="1" fillId="2" borderId="5" xfId="9" applyNumberFormat="1" applyFont="1" applyFill="1" applyBorder="1" applyAlignment="1" applyProtection="1">
      <alignment horizontal="center"/>
    </xf>
    <xf numFmtId="0" fontId="1" fillId="0" borderId="5" xfId="21" applyNumberFormat="1" applyFont="1" applyBorder="1"/>
    <xf numFmtId="0" fontId="1" fillId="0" borderId="6" xfId="21" applyBorder="1"/>
    <xf numFmtId="164" fontId="4" fillId="0" borderId="3" xfId="21" applyNumberFormat="1" applyFont="1" applyBorder="1"/>
    <xf numFmtId="1" fontId="1" fillId="2" borderId="4" xfId="21" applyNumberFormat="1" applyFont="1" applyFill="1" applyBorder="1" applyProtection="1">
      <protection locked="0"/>
    </xf>
    <xf numFmtId="1" fontId="1" fillId="0" borderId="2" xfId="21" applyNumberFormat="1" applyFont="1" applyBorder="1" applyAlignment="1">
      <alignment horizontal="left" vertical="center"/>
    </xf>
    <xf numFmtId="167" fontId="7" fillId="0" borderId="3" xfId="21" applyNumberFormat="1" applyFont="1" applyBorder="1" applyAlignment="1">
      <alignment horizontal="center" vertical="center"/>
    </xf>
    <xf numFmtId="0" fontId="1" fillId="0" borderId="4" xfId="21" applyBorder="1" applyProtection="1"/>
    <xf numFmtId="0" fontId="4" fillId="0" borderId="0" xfId="21" applyNumberFormat="1" applyFont="1"/>
    <xf numFmtId="164" fontId="4" fillId="0" borderId="0" xfId="21" applyNumberFormat="1" applyFont="1"/>
    <xf numFmtId="0" fontId="4" fillId="0" borderId="0" xfId="21" applyNumberFormat="1" applyFont="1" applyBorder="1"/>
    <xf numFmtId="1" fontId="1" fillId="0" borderId="0" xfId="21" applyNumberFormat="1" applyFont="1" applyBorder="1" applyAlignment="1">
      <alignment horizontal="left" vertical="center"/>
    </xf>
    <xf numFmtId="167" fontId="7" fillId="0" borderId="0" xfId="21" applyNumberFormat="1" applyFont="1" applyBorder="1" applyAlignment="1">
      <alignment horizontal="center" vertical="center"/>
    </xf>
    <xf numFmtId="168" fontId="1" fillId="0" borderId="4" xfId="21" applyNumberFormat="1" applyFont="1" applyBorder="1" applyAlignment="1" applyProtection="1">
      <alignment horizontal="left"/>
      <protection hidden="1"/>
    </xf>
    <xf numFmtId="0" fontId="1" fillId="0" borderId="0" xfId="21" applyNumberFormat="1" applyFont="1" applyBorder="1"/>
    <xf numFmtId="0" fontId="1" fillId="0" borderId="4" xfId="21" applyNumberFormat="1" applyFont="1" applyBorder="1"/>
    <xf numFmtId="169" fontId="1" fillId="0" borderId="0" xfId="21" applyNumberFormat="1" applyFont="1" applyBorder="1" applyAlignment="1">
      <alignment horizontal="left"/>
    </xf>
    <xf numFmtId="0" fontId="8" fillId="0" borderId="0" xfId="21" applyNumberFormat="1" applyFont="1"/>
    <xf numFmtId="0" fontId="8" fillId="0" borderId="2" xfId="21" applyFont="1" applyBorder="1" applyAlignment="1">
      <alignment horizontal="right"/>
    </xf>
    <xf numFmtId="1" fontId="8" fillId="0" borderId="1" xfId="21" applyNumberFormat="1" applyFont="1" applyBorder="1" applyAlignment="1">
      <alignment horizontal="left"/>
    </xf>
    <xf numFmtId="2" fontId="8" fillId="0" borderId="1" xfId="21" applyNumberFormat="1" applyFont="1" applyBorder="1"/>
    <xf numFmtId="2" fontId="8" fillId="0" borderId="3" xfId="21" applyNumberFormat="1" applyFont="1" applyBorder="1"/>
    <xf numFmtId="0" fontId="8" fillId="0" borderId="0" xfId="21" applyNumberFormat="1" applyFont="1" applyAlignment="1">
      <alignment horizontal="right"/>
    </xf>
    <xf numFmtId="2" fontId="8" fillId="0" borderId="0" xfId="21" applyNumberFormat="1" applyFont="1" applyAlignment="1">
      <alignment horizontal="right"/>
    </xf>
    <xf numFmtId="0" fontId="1" fillId="0" borderId="0" xfId="13" applyFont="1"/>
    <xf numFmtId="164" fontId="1" fillId="0" borderId="0" xfId="13" applyNumberFormat="1" applyFont="1"/>
    <xf numFmtId="0" fontId="1" fillId="0" borderId="0" xfId="13" applyFont="1" applyBorder="1"/>
    <xf numFmtId="0" fontId="2" fillId="0" borderId="0" xfId="13" applyNumberFormat="1" applyFont="1" applyFill="1" applyBorder="1" applyAlignment="1">
      <alignment horizontal="left" vertical="center"/>
    </xf>
    <xf numFmtId="0" fontId="3" fillId="0" borderId="0" xfId="13" applyNumberFormat="1" applyFont="1" applyFill="1" applyBorder="1"/>
    <xf numFmtId="164" fontId="3" fillId="0" borderId="0" xfId="13" applyNumberFormat="1" applyFont="1" applyFill="1" applyBorder="1"/>
    <xf numFmtId="0" fontId="1" fillId="0" borderId="0" xfId="13"/>
    <xf numFmtId="166" fontId="5" fillId="0" borderId="1" xfId="13" applyNumberFormat="1" applyFont="1" applyFill="1" applyBorder="1" applyAlignment="1" applyProtection="1">
      <alignment horizontal="left" vertical="center"/>
    </xf>
    <xf numFmtId="0" fontId="1" fillId="0" borderId="1" xfId="13" applyBorder="1"/>
    <xf numFmtId="0" fontId="1" fillId="0" borderId="2" xfId="13" applyFont="1" applyBorder="1"/>
    <xf numFmtId="0" fontId="1" fillId="0" borderId="3" xfId="13" applyBorder="1"/>
    <xf numFmtId="0" fontId="1" fillId="0" borderId="4" xfId="13" applyFont="1" applyBorder="1"/>
    <xf numFmtId="0" fontId="1" fillId="0" borderId="0" xfId="13" applyBorder="1"/>
    <xf numFmtId="0" fontId="4" fillId="0" borderId="4" xfId="13" applyNumberFormat="1" applyFont="1" applyFill="1" applyBorder="1" applyAlignment="1">
      <alignment horizontal="left"/>
    </xf>
    <xf numFmtId="0" fontId="4" fillId="2" borderId="1" xfId="13" applyNumberFormat="1" applyFont="1" applyFill="1" applyBorder="1" applyProtection="1">
      <protection locked="0"/>
    </xf>
    <xf numFmtId="0" fontId="1" fillId="2" borderId="1" xfId="13" applyFill="1" applyBorder="1"/>
    <xf numFmtId="164" fontId="4" fillId="2" borderId="1" xfId="13" applyNumberFormat="1" applyFont="1" applyFill="1" applyBorder="1"/>
    <xf numFmtId="164" fontId="4" fillId="2" borderId="8" xfId="13" applyNumberFormat="1" applyFont="1" applyFill="1" applyBorder="1"/>
    <xf numFmtId="0" fontId="1" fillId="0" borderId="5" xfId="13" applyNumberFormat="1" applyFont="1" applyFill="1" applyBorder="1"/>
    <xf numFmtId="0" fontId="1" fillId="0" borderId="6" xfId="13" applyNumberFormat="1" applyFont="1" applyBorder="1" applyAlignment="1">
      <alignment horizontal="center"/>
    </xf>
    <xf numFmtId="0" fontId="6" fillId="0" borderId="2" xfId="13" applyNumberFormat="1" applyFont="1" applyBorder="1"/>
    <xf numFmtId="0" fontId="4" fillId="0" borderId="1" xfId="13" applyNumberFormat="1" applyFont="1" applyBorder="1"/>
    <xf numFmtId="164" fontId="4" fillId="0" borderId="1" xfId="13" applyNumberFormat="1" applyFont="1" applyBorder="1"/>
    <xf numFmtId="3" fontId="1" fillId="2" borderId="4" xfId="1" applyNumberFormat="1" applyFont="1" applyFill="1" applyBorder="1" applyAlignment="1" applyProtection="1">
      <alignment horizontal="center"/>
      <protection locked="0"/>
    </xf>
    <xf numFmtId="3" fontId="1" fillId="2" borderId="5" xfId="1" applyNumberFormat="1" applyFont="1" applyFill="1" applyBorder="1" applyAlignment="1" applyProtection="1">
      <alignment horizontal="center"/>
    </xf>
    <xf numFmtId="0" fontId="1" fillId="0" borderId="5" xfId="13" applyNumberFormat="1" applyFont="1" applyBorder="1"/>
    <xf numFmtId="0" fontId="1" fillId="0" borderId="6" xfId="13" applyBorder="1"/>
    <xf numFmtId="164" fontId="4" fillId="0" borderId="3" xfId="13" applyNumberFormat="1" applyFont="1" applyBorder="1"/>
    <xf numFmtId="1" fontId="1" fillId="2" borderId="4" xfId="13" applyNumberFormat="1" applyFont="1" applyFill="1" applyBorder="1" applyProtection="1">
      <protection locked="0"/>
    </xf>
    <xf numFmtId="1" fontId="1" fillId="0" borderId="2" xfId="13" applyNumberFormat="1" applyFont="1" applyBorder="1" applyAlignment="1">
      <alignment horizontal="left" vertical="center"/>
    </xf>
    <xf numFmtId="167" fontId="7" fillId="0" borderId="3" xfId="13" applyNumberFormat="1" applyFont="1" applyBorder="1" applyAlignment="1">
      <alignment horizontal="center" vertical="center"/>
    </xf>
    <xf numFmtId="0" fontId="1" fillId="0" borderId="4" xfId="13" applyBorder="1" applyProtection="1"/>
    <xf numFmtId="0" fontId="4" fillId="0" borderId="0" xfId="13" applyNumberFormat="1" applyFont="1"/>
    <xf numFmtId="164" fontId="4" fillId="0" borderId="0" xfId="13" applyNumberFormat="1" applyFont="1"/>
    <xf numFmtId="0" fontId="4" fillId="0" borderId="0" xfId="13" applyNumberFormat="1" applyFont="1" applyBorder="1"/>
    <xf numFmtId="1" fontId="1" fillId="0" borderId="0" xfId="13" applyNumberFormat="1" applyFont="1" applyBorder="1" applyAlignment="1">
      <alignment horizontal="left" vertical="center"/>
    </xf>
    <xf numFmtId="167" fontId="7" fillId="0" borderId="0" xfId="13" applyNumberFormat="1" applyFont="1" applyBorder="1" applyAlignment="1">
      <alignment horizontal="center" vertical="center"/>
    </xf>
    <xf numFmtId="168" fontId="1" fillId="0" borderId="4" xfId="13" applyNumberFormat="1" applyFont="1" applyBorder="1" applyAlignment="1" applyProtection="1">
      <alignment horizontal="left"/>
      <protection hidden="1"/>
    </xf>
    <xf numFmtId="0" fontId="1" fillId="0" borderId="0" xfId="13" applyNumberFormat="1" applyFont="1" applyBorder="1"/>
    <xf numFmtId="0" fontId="1" fillId="0" borderId="4" xfId="13" applyNumberFormat="1" applyFont="1" applyBorder="1"/>
    <xf numFmtId="169" fontId="1" fillId="0" borderId="0" xfId="13" applyNumberFormat="1" applyFont="1" applyBorder="1"/>
    <xf numFmtId="0" fontId="8" fillId="0" borderId="0" xfId="13" applyNumberFormat="1" applyFont="1"/>
    <xf numFmtId="0" fontId="8" fillId="0" borderId="2" xfId="13" applyFont="1" applyBorder="1" applyAlignment="1">
      <alignment horizontal="right"/>
    </xf>
    <xf numFmtId="1" fontId="8" fillId="0" borderId="1" xfId="13" applyNumberFormat="1" applyFont="1" applyBorder="1" applyAlignment="1">
      <alignment horizontal="left"/>
    </xf>
    <xf numFmtId="2" fontId="8" fillId="0" borderId="1" xfId="13" applyNumberFormat="1" applyFont="1" applyBorder="1"/>
    <xf numFmtId="2" fontId="8" fillId="0" borderId="3" xfId="13" applyNumberFormat="1" applyFont="1" applyBorder="1"/>
    <xf numFmtId="0" fontId="8" fillId="0" borderId="0" xfId="13" applyNumberFormat="1" applyFont="1" applyAlignment="1">
      <alignment horizontal="right"/>
    </xf>
    <xf numFmtId="2" fontId="8" fillId="0" borderId="0" xfId="13" applyNumberFormat="1" applyFont="1" applyAlignment="1">
      <alignment horizontal="right"/>
    </xf>
    <xf numFmtId="0" fontId="1" fillId="0" borderId="0" xfId="20" applyFont="1"/>
    <xf numFmtId="164" fontId="1" fillId="0" borderId="0" xfId="20" applyNumberFormat="1" applyFont="1"/>
    <xf numFmtId="0" fontId="1" fillId="0" borderId="0" xfId="20" applyFont="1" applyBorder="1"/>
    <xf numFmtId="0" fontId="9" fillId="0" borderId="0" xfId="20" applyNumberFormat="1" applyFont="1" applyFill="1" applyBorder="1" applyAlignment="1">
      <alignment horizontal="left" vertical="center"/>
    </xf>
    <xf numFmtId="0" fontId="3" fillId="0" borderId="0" xfId="20" applyNumberFormat="1" applyFont="1" applyFill="1" applyBorder="1"/>
    <xf numFmtId="164" fontId="3" fillId="0" borderId="0" xfId="20" applyNumberFormat="1" applyFont="1" applyFill="1" applyBorder="1"/>
    <xf numFmtId="0" fontId="1" fillId="0" borderId="0" xfId="20"/>
    <xf numFmtId="0" fontId="1" fillId="0" borderId="0" xfId="0" applyFont="1" applyBorder="1"/>
    <xf numFmtId="166" fontId="5" fillId="0" borderId="1" xfId="20" applyNumberFormat="1" applyFont="1" applyFill="1" applyBorder="1" applyAlignment="1" applyProtection="1">
      <alignment horizontal="left" vertical="center"/>
    </xf>
    <xf numFmtId="0" fontId="1" fillId="0" borderId="1" xfId="20" applyBorder="1"/>
    <xf numFmtId="0" fontId="1" fillId="0" borderId="2" xfId="20" applyFont="1" applyBorder="1"/>
    <xf numFmtId="0" fontId="1" fillId="0" borderId="3" xfId="20" applyBorder="1"/>
    <xf numFmtId="0" fontId="1" fillId="0" borderId="4" xfId="20" applyFont="1" applyBorder="1"/>
    <xf numFmtId="0" fontId="1" fillId="0" borderId="0" xfId="20" applyBorder="1"/>
    <xf numFmtId="0" fontId="4" fillId="0" borderId="4" xfId="20" applyNumberFormat="1" applyFont="1" applyFill="1" applyBorder="1" applyAlignment="1">
      <alignment horizontal="left"/>
    </xf>
    <xf numFmtId="0" fontId="4" fillId="2" borderId="1" xfId="20" applyNumberFormat="1" applyFont="1" applyFill="1" applyBorder="1" applyProtection="1">
      <protection locked="0"/>
    </xf>
    <xf numFmtId="0" fontId="1" fillId="2" borderId="1" xfId="20" applyFill="1" applyBorder="1"/>
    <xf numFmtId="164" fontId="4" fillId="2" borderId="1" xfId="20" applyNumberFormat="1" applyFont="1" applyFill="1" applyBorder="1"/>
    <xf numFmtId="164" fontId="4" fillId="2" borderId="8" xfId="20" applyNumberFormat="1" applyFont="1" applyFill="1" applyBorder="1"/>
    <xf numFmtId="0" fontId="1" fillId="0" borderId="5" xfId="20" applyNumberFormat="1" applyFont="1" applyFill="1" applyBorder="1"/>
    <xf numFmtId="0" fontId="1" fillId="0" borderId="6" xfId="20" applyNumberFormat="1" applyFont="1" applyBorder="1" applyAlignment="1">
      <alignment horizontal="center"/>
    </xf>
    <xf numFmtId="0" fontId="6" fillId="0" borderId="2" xfId="20" applyNumberFormat="1" applyFont="1" applyBorder="1"/>
    <xf numFmtId="0" fontId="4" fillId="0" borderId="1" xfId="20" applyNumberFormat="1" applyFont="1" applyBorder="1"/>
    <xf numFmtId="164" fontId="4" fillId="0" borderId="1" xfId="20" applyNumberFormat="1" applyFont="1" applyBorder="1"/>
    <xf numFmtId="3" fontId="1" fillId="2" borderId="4" xfId="8" applyNumberFormat="1" applyFont="1" applyFill="1" applyBorder="1" applyAlignment="1" applyProtection="1">
      <alignment horizontal="center"/>
      <protection locked="0"/>
    </xf>
    <xf numFmtId="3" fontId="1" fillId="2" borderId="5" xfId="8" applyNumberFormat="1" applyFont="1" applyFill="1" applyBorder="1" applyAlignment="1" applyProtection="1">
      <alignment horizontal="center"/>
    </xf>
    <xf numFmtId="0" fontId="1" fillId="0" borderId="5" xfId="20" applyNumberFormat="1" applyFont="1" applyBorder="1"/>
    <xf numFmtId="0" fontId="1" fillId="0" borderId="6" xfId="20" applyBorder="1"/>
    <xf numFmtId="164" fontId="4" fillId="0" borderId="3" xfId="20" applyNumberFormat="1" applyFont="1" applyBorder="1"/>
    <xf numFmtId="1" fontId="1" fillId="2" borderId="4" xfId="20" applyNumberFormat="1" applyFont="1" applyFill="1" applyBorder="1" applyProtection="1">
      <protection locked="0"/>
    </xf>
    <xf numFmtId="1" fontId="1" fillId="0" borderId="2" xfId="20" applyNumberFormat="1" applyFont="1" applyBorder="1" applyAlignment="1">
      <alignment horizontal="left" vertical="center"/>
    </xf>
    <xf numFmtId="167" fontId="7" fillId="0" borderId="3" xfId="20" applyNumberFormat="1" applyFont="1" applyBorder="1" applyAlignment="1">
      <alignment horizontal="center" vertical="center"/>
    </xf>
    <xf numFmtId="0" fontId="1" fillId="0" borderId="4" xfId="20" applyBorder="1" applyProtection="1"/>
    <xf numFmtId="0" fontId="4" fillId="0" borderId="0" xfId="20" applyNumberFormat="1" applyFont="1"/>
    <xf numFmtId="164" fontId="4" fillId="0" borderId="0" xfId="20" applyNumberFormat="1" applyFont="1"/>
    <xf numFmtId="0" fontId="4" fillId="0" borderId="0" xfId="20" applyNumberFormat="1" applyFont="1" applyBorder="1"/>
    <xf numFmtId="1" fontId="1" fillId="0" borderId="0" xfId="20" applyNumberFormat="1" applyFont="1" applyBorder="1" applyAlignment="1">
      <alignment horizontal="left" vertical="center"/>
    </xf>
    <xf numFmtId="167" fontId="7" fillId="0" borderId="0" xfId="20" applyNumberFormat="1" applyFont="1" applyBorder="1" applyAlignment="1">
      <alignment horizontal="center" vertical="center"/>
    </xf>
    <xf numFmtId="0" fontId="0" fillId="0" borderId="0" xfId="0" applyBorder="1"/>
    <xf numFmtId="168" fontId="1" fillId="0" borderId="4" xfId="20" applyNumberFormat="1" applyFont="1" applyBorder="1" applyAlignment="1" applyProtection="1">
      <alignment horizontal="left"/>
      <protection hidden="1"/>
    </xf>
    <xf numFmtId="0" fontId="1" fillId="0" borderId="0" xfId="0" applyNumberFormat="1" applyFont="1" applyBorder="1"/>
    <xf numFmtId="0" fontId="1" fillId="0" borderId="0" xfId="20" applyNumberFormat="1" applyFont="1" applyBorder="1"/>
    <xf numFmtId="0" fontId="1" fillId="0" borderId="4" xfId="20" applyNumberFormat="1" applyFont="1" applyBorder="1"/>
    <xf numFmtId="169" fontId="1" fillId="0" borderId="0" xfId="0" applyNumberFormat="1" applyFont="1" applyBorder="1"/>
    <xf numFmtId="0" fontId="8" fillId="0" borderId="0" xfId="20" applyNumberFormat="1" applyFont="1"/>
    <xf numFmtId="0" fontId="8" fillId="0" borderId="2" xfId="20" applyFont="1" applyBorder="1" applyAlignment="1">
      <alignment horizontal="right"/>
    </xf>
    <xf numFmtId="1" fontId="8" fillId="0" borderId="1" xfId="20" applyNumberFormat="1" applyFont="1" applyBorder="1" applyAlignment="1">
      <alignment horizontal="left"/>
    </xf>
    <xf numFmtId="2" fontId="8" fillId="0" borderId="1" xfId="20" applyNumberFormat="1" applyFont="1" applyBorder="1"/>
    <xf numFmtId="2" fontId="8" fillId="0" borderId="3" xfId="20" applyNumberFormat="1" applyFont="1" applyBorder="1"/>
    <xf numFmtId="0" fontId="8" fillId="0" borderId="0" xfId="20" applyNumberFormat="1" applyFont="1" applyAlignment="1">
      <alignment horizontal="right"/>
    </xf>
    <xf numFmtId="2" fontId="8" fillId="0" borderId="0" xfId="20" applyNumberFormat="1" applyFont="1" applyAlignment="1">
      <alignment horizontal="right"/>
    </xf>
    <xf numFmtId="0" fontId="1" fillId="0" borderId="0" xfId="19" applyFont="1"/>
    <xf numFmtId="164" fontId="1" fillId="0" borderId="0" xfId="19" applyNumberFormat="1" applyFont="1"/>
    <xf numFmtId="0" fontId="1" fillId="0" borderId="0" xfId="19" applyFont="1" applyBorder="1"/>
    <xf numFmtId="0" fontId="2" fillId="0" borderId="0" xfId="19" applyNumberFormat="1" applyFont="1" applyFill="1" applyBorder="1" applyAlignment="1">
      <alignment horizontal="left" vertical="center"/>
    </xf>
    <xf numFmtId="0" fontId="3" fillId="0" borderId="0" xfId="19" applyNumberFormat="1" applyFont="1" applyFill="1" applyBorder="1"/>
    <xf numFmtId="164" fontId="3" fillId="0" borderId="0" xfId="19" applyNumberFormat="1" applyFont="1" applyFill="1" applyBorder="1"/>
    <xf numFmtId="0" fontId="1" fillId="0" borderId="0" xfId="19"/>
    <xf numFmtId="166" fontId="5" fillId="0" borderId="1" xfId="19" applyNumberFormat="1" applyFont="1" applyFill="1" applyBorder="1" applyAlignment="1" applyProtection="1">
      <alignment horizontal="left" vertical="center"/>
    </xf>
    <xf numFmtId="0" fontId="1" fillId="0" borderId="1" xfId="19" applyBorder="1"/>
    <xf numFmtId="0" fontId="1" fillId="0" borderId="2" xfId="19" applyFont="1" applyBorder="1"/>
    <xf numFmtId="0" fontId="1" fillId="0" borderId="3" xfId="19" applyBorder="1"/>
    <xf numFmtId="0" fontId="1" fillId="0" borderId="4" xfId="19" applyFont="1" applyBorder="1"/>
    <xf numFmtId="0" fontId="1" fillId="0" borderId="0" xfId="19" applyBorder="1"/>
    <xf numFmtId="0" fontId="4" fillId="0" borderId="4" xfId="19" applyNumberFormat="1" applyFont="1" applyFill="1" applyBorder="1" applyAlignment="1">
      <alignment horizontal="left"/>
    </xf>
    <xf numFmtId="0" fontId="4" fillId="2" borderId="1" xfId="19" applyNumberFormat="1" applyFont="1" applyFill="1" applyBorder="1" applyProtection="1">
      <protection locked="0"/>
    </xf>
    <xf numFmtId="0" fontId="1" fillId="2" borderId="1" xfId="19" applyFill="1" applyBorder="1"/>
    <xf numFmtId="164" fontId="4" fillId="2" borderId="1" xfId="19" applyNumberFormat="1" applyFont="1" applyFill="1" applyBorder="1"/>
    <xf numFmtId="164" fontId="4" fillId="2" borderId="8" xfId="19" applyNumberFormat="1" applyFont="1" applyFill="1" applyBorder="1"/>
    <xf numFmtId="0" fontId="1" fillId="0" borderId="5" xfId="19" applyNumberFormat="1" applyFont="1" applyFill="1" applyBorder="1"/>
    <xf numFmtId="0" fontId="1" fillId="0" borderId="6" xfId="19" applyNumberFormat="1" applyFont="1" applyBorder="1" applyAlignment="1">
      <alignment horizontal="center"/>
    </xf>
    <xf numFmtId="0" fontId="6" fillId="0" borderId="2" xfId="19" applyNumberFormat="1" applyFont="1" applyBorder="1"/>
    <xf numFmtId="0" fontId="4" fillId="0" borderId="1" xfId="19" applyNumberFormat="1" applyFont="1" applyBorder="1"/>
    <xf numFmtId="164" fontId="4" fillId="0" borderId="1" xfId="19" applyNumberFormat="1" applyFont="1" applyBorder="1"/>
    <xf numFmtId="3" fontId="1" fillId="2" borderId="4" xfId="7" applyNumberFormat="1" applyFont="1" applyFill="1" applyBorder="1" applyAlignment="1" applyProtection="1">
      <alignment horizontal="center"/>
      <protection locked="0"/>
    </xf>
    <xf numFmtId="3" fontId="1" fillId="2" borderId="5" xfId="7" applyNumberFormat="1" applyFont="1" applyFill="1" applyBorder="1" applyAlignment="1" applyProtection="1">
      <alignment horizontal="center"/>
    </xf>
    <xf numFmtId="0" fontId="1" fillId="0" borderId="5" xfId="19" applyNumberFormat="1" applyFont="1" applyBorder="1"/>
    <xf numFmtId="0" fontId="1" fillId="0" borderId="6" xfId="19" applyBorder="1"/>
    <xf numFmtId="164" fontId="4" fillId="0" borderId="3" xfId="19" applyNumberFormat="1" applyFont="1" applyBorder="1"/>
    <xf numFmtId="1" fontId="1" fillId="2" borderId="4" xfId="19" applyNumberFormat="1" applyFont="1" applyFill="1" applyBorder="1" applyProtection="1">
      <protection locked="0"/>
    </xf>
    <xf numFmtId="1" fontId="1" fillId="0" borderId="2" xfId="19" applyNumberFormat="1" applyFont="1" applyBorder="1" applyAlignment="1">
      <alignment horizontal="left" vertical="center"/>
    </xf>
    <xf numFmtId="167" fontId="7" fillId="0" borderId="3" xfId="19" applyNumberFormat="1" applyFont="1" applyBorder="1" applyAlignment="1">
      <alignment horizontal="center" vertical="center"/>
    </xf>
    <xf numFmtId="0" fontId="1" fillId="0" borderId="4" xfId="19" applyBorder="1" applyProtection="1"/>
    <xf numFmtId="0" fontId="4" fillId="0" borderId="0" xfId="19" applyNumberFormat="1" applyFont="1"/>
    <xf numFmtId="164" fontId="4" fillId="0" borderId="0" xfId="19" applyNumberFormat="1" applyFont="1"/>
    <xf numFmtId="0" fontId="4" fillId="0" borderId="0" xfId="19" applyNumberFormat="1" applyFont="1" applyBorder="1"/>
    <xf numFmtId="1" fontId="1" fillId="0" borderId="0" xfId="19" applyNumberFormat="1" applyFont="1" applyBorder="1" applyAlignment="1">
      <alignment horizontal="left" vertical="center"/>
    </xf>
    <xf numFmtId="167" fontId="7" fillId="0" borderId="0" xfId="19" applyNumberFormat="1" applyFont="1" applyBorder="1" applyAlignment="1">
      <alignment horizontal="center" vertical="center"/>
    </xf>
    <xf numFmtId="168" fontId="1" fillId="0" borderId="4" xfId="19" applyNumberFormat="1" applyFont="1" applyBorder="1" applyAlignment="1" applyProtection="1">
      <alignment horizontal="left"/>
      <protection hidden="1"/>
    </xf>
    <xf numFmtId="0" fontId="1" fillId="0" borderId="0" xfId="19" applyNumberFormat="1" applyFont="1" applyBorder="1"/>
    <xf numFmtId="0" fontId="1" fillId="0" borderId="4" xfId="19" applyNumberFormat="1" applyFont="1" applyBorder="1"/>
    <xf numFmtId="169" fontId="1" fillId="0" borderId="0" xfId="19" applyNumberFormat="1" applyFont="1" applyBorder="1"/>
    <xf numFmtId="0" fontId="8" fillId="0" borderId="0" xfId="19" applyNumberFormat="1" applyFont="1"/>
    <xf numFmtId="0" fontId="8" fillId="0" borderId="2" xfId="19" applyFont="1" applyBorder="1" applyAlignment="1">
      <alignment horizontal="right"/>
    </xf>
    <xf numFmtId="1" fontId="8" fillId="0" borderId="1" xfId="19" applyNumberFormat="1" applyFont="1" applyBorder="1" applyAlignment="1">
      <alignment horizontal="left"/>
    </xf>
    <xf numFmtId="2" fontId="8" fillId="0" borderId="1" xfId="19" applyNumberFormat="1" applyFont="1" applyBorder="1"/>
    <xf numFmtId="2" fontId="8" fillId="0" borderId="3" xfId="19" applyNumberFormat="1" applyFont="1" applyBorder="1"/>
    <xf numFmtId="0" fontId="8" fillId="0" borderId="0" xfId="19" applyNumberFormat="1" applyFont="1" applyAlignment="1">
      <alignment horizontal="right"/>
    </xf>
    <xf numFmtId="2" fontId="8" fillId="0" borderId="0" xfId="19" applyNumberFormat="1" applyFont="1" applyAlignment="1">
      <alignment horizontal="right"/>
    </xf>
    <xf numFmtId="0" fontId="1" fillId="0" borderId="0" xfId="18" applyFont="1"/>
    <xf numFmtId="164" fontId="1" fillId="0" borderId="0" xfId="18" applyNumberFormat="1" applyFont="1"/>
    <xf numFmtId="0" fontId="1" fillId="0" borderId="0" xfId="18" applyFont="1" applyBorder="1"/>
    <xf numFmtId="0" fontId="2" fillId="0" borderId="0" xfId="18" applyNumberFormat="1" applyFont="1" applyFill="1" applyBorder="1" applyAlignment="1">
      <alignment horizontal="left" vertical="center"/>
    </xf>
    <xf numFmtId="0" fontId="3" fillId="0" borderId="0" xfId="18" applyNumberFormat="1" applyFont="1" applyFill="1" applyBorder="1"/>
    <xf numFmtId="164" fontId="3" fillId="0" borderId="0" xfId="18" applyNumberFormat="1" applyFont="1" applyFill="1" applyBorder="1"/>
    <xf numFmtId="0" fontId="1" fillId="0" borderId="0" xfId="18"/>
    <xf numFmtId="166" fontId="5" fillId="0" borderId="1" xfId="18" applyNumberFormat="1" applyFont="1" applyFill="1" applyBorder="1" applyAlignment="1" applyProtection="1">
      <alignment horizontal="left" vertical="center"/>
    </xf>
    <xf numFmtId="0" fontId="1" fillId="0" borderId="1" xfId="18" applyBorder="1"/>
    <xf numFmtId="0" fontId="1" fillId="0" borderId="2" xfId="18" applyFont="1" applyBorder="1"/>
    <xf numFmtId="0" fontId="1" fillId="0" borderId="3" xfId="18" applyBorder="1"/>
    <xf numFmtId="0" fontId="1" fillId="0" borderId="4" xfId="18" applyFont="1" applyBorder="1"/>
    <xf numFmtId="0" fontId="1" fillId="0" borderId="0" xfId="18" applyBorder="1"/>
    <xf numFmtId="0" fontId="4" fillId="0" borderId="4" xfId="18" applyNumberFormat="1" applyFont="1" applyFill="1" applyBorder="1" applyAlignment="1">
      <alignment horizontal="left"/>
    </xf>
    <xf numFmtId="0" fontId="4" fillId="2" borderId="1" xfId="18" applyNumberFormat="1" applyFont="1" applyFill="1" applyBorder="1" applyProtection="1">
      <protection locked="0"/>
    </xf>
    <xf numFmtId="0" fontId="1" fillId="2" borderId="1" xfId="18" applyFill="1" applyBorder="1"/>
    <xf numFmtId="164" fontId="4" fillId="2" borderId="1" xfId="18" applyNumberFormat="1" applyFont="1" applyFill="1" applyBorder="1"/>
    <xf numFmtId="164" fontId="4" fillId="2" borderId="8" xfId="18" applyNumberFormat="1" applyFont="1" applyFill="1" applyBorder="1"/>
    <xf numFmtId="0" fontId="1" fillId="0" borderId="5" xfId="18" applyNumberFormat="1" applyFont="1" applyFill="1" applyBorder="1"/>
    <xf numFmtId="0" fontId="1" fillId="0" borderId="6" xfId="18" applyNumberFormat="1" applyFont="1" applyBorder="1" applyAlignment="1">
      <alignment horizontal="center"/>
    </xf>
    <xf numFmtId="0" fontId="6" fillId="0" borderId="2" xfId="18" applyNumberFormat="1" applyFont="1" applyBorder="1"/>
    <xf numFmtId="0" fontId="4" fillId="0" borderId="1" xfId="18" applyNumberFormat="1" applyFont="1" applyBorder="1"/>
    <xf numFmtId="164" fontId="4" fillId="0" borderId="1" xfId="18" applyNumberFormat="1" applyFont="1" applyBorder="1"/>
    <xf numFmtId="3" fontId="1" fillId="2" borderId="4" xfId="6" applyNumberFormat="1" applyFont="1" applyFill="1" applyBorder="1" applyAlignment="1" applyProtection="1">
      <alignment horizontal="center"/>
      <protection locked="0"/>
    </xf>
    <xf numFmtId="3" fontId="1" fillId="2" borderId="5" xfId="6" applyNumberFormat="1" applyFont="1" applyFill="1" applyBorder="1" applyAlignment="1" applyProtection="1">
      <alignment horizontal="center"/>
    </xf>
    <xf numFmtId="0" fontId="1" fillId="0" borderId="5" xfId="18" applyNumberFormat="1" applyFont="1" applyBorder="1"/>
    <xf numFmtId="0" fontId="1" fillId="0" borderId="6" xfId="18" applyBorder="1"/>
    <xf numFmtId="164" fontId="4" fillId="0" borderId="3" xfId="18" applyNumberFormat="1" applyFont="1" applyBorder="1"/>
    <xf numFmtId="1" fontId="1" fillId="2" borderId="4" xfId="18" applyNumberFormat="1" applyFont="1" applyFill="1" applyBorder="1" applyProtection="1">
      <protection locked="0"/>
    </xf>
    <xf numFmtId="1" fontId="1" fillId="0" borderId="2" xfId="18" applyNumberFormat="1" applyFont="1" applyBorder="1" applyAlignment="1">
      <alignment horizontal="left" vertical="center"/>
    </xf>
    <xf numFmtId="167" fontId="7" fillId="0" borderId="3" xfId="18" applyNumberFormat="1" applyFont="1" applyBorder="1" applyAlignment="1">
      <alignment horizontal="center" vertical="center"/>
    </xf>
    <xf numFmtId="0" fontId="1" fillId="0" borderId="4" xfId="18" applyBorder="1" applyProtection="1"/>
    <xf numFmtId="0" fontId="4" fillId="0" borderId="0" xfId="18" applyNumberFormat="1" applyFont="1"/>
    <xf numFmtId="164" fontId="4" fillId="0" borderId="0" xfId="18" applyNumberFormat="1" applyFont="1"/>
    <xf numFmtId="0" fontId="4" fillId="0" borderId="0" xfId="18" applyNumberFormat="1" applyFont="1" applyBorder="1"/>
    <xf numFmtId="1" fontId="1" fillId="0" borderId="0" xfId="18" applyNumberFormat="1" applyFont="1" applyBorder="1" applyAlignment="1">
      <alignment horizontal="left" vertical="center"/>
    </xf>
    <xf numFmtId="167" fontId="7" fillId="0" borderId="0" xfId="18" applyNumberFormat="1" applyFont="1" applyBorder="1" applyAlignment="1">
      <alignment horizontal="center" vertical="center"/>
    </xf>
    <xf numFmtId="168" fontId="1" fillId="0" borderId="4" xfId="18" applyNumberFormat="1" applyFont="1" applyBorder="1" applyAlignment="1" applyProtection="1">
      <alignment horizontal="left"/>
      <protection hidden="1"/>
    </xf>
    <xf numFmtId="0" fontId="1" fillId="0" borderId="0" xfId="18" applyNumberFormat="1" applyFont="1" applyBorder="1"/>
    <xf numFmtId="0" fontId="1" fillId="0" borderId="4" xfId="18" applyNumberFormat="1" applyFont="1" applyBorder="1"/>
    <xf numFmtId="169" fontId="1" fillId="0" borderId="0" xfId="18" applyNumberFormat="1" applyFont="1" applyBorder="1"/>
    <xf numFmtId="21" fontId="1" fillId="0" borderId="0" xfId="18" applyNumberFormat="1" applyFont="1" applyBorder="1"/>
    <xf numFmtId="0" fontId="8" fillId="0" borderId="0" xfId="18" applyNumberFormat="1" applyFont="1"/>
    <xf numFmtId="0" fontId="8" fillId="0" borderId="2" xfId="18" applyFont="1" applyBorder="1" applyAlignment="1">
      <alignment horizontal="right"/>
    </xf>
    <xf numFmtId="1" fontId="8" fillId="0" borderId="1" xfId="18" applyNumberFormat="1" applyFont="1" applyBorder="1" applyAlignment="1">
      <alignment horizontal="left"/>
    </xf>
    <xf numFmtId="2" fontId="8" fillId="0" borderId="1" xfId="18" applyNumberFormat="1" applyFont="1" applyBorder="1"/>
    <xf numFmtId="2" fontId="8" fillId="0" borderId="3" xfId="18" applyNumberFormat="1" applyFont="1" applyBorder="1"/>
    <xf numFmtId="0" fontId="8" fillId="0" borderId="0" xfId="18" applyNumberFormat="1" applyFont="1" applyAlignment="1">
      <alignment horizontal="right"/>
    </xf>
    <xf numFmtId="2" fontId="8" fillId="0" borderId="0" xfId="18" applyNumberFormat="1" applyFont="1" applyAlignment="1">
      <alignment horizontal="right"/>
    </xf>
    <xf numFmtId="0" fontId="1" fillId="0" borderId="0" xfId="14" applyFont="1"/>
    <xf numFmtId="164" fontId="1" fillId="0" borderId="0" xfId="14" applyNumberFormat="1" applyFont="1"/>
    <xf numFmtId="0" fontId="1" fillId="0" borderId="0" xfId="14" applyFont="1" applyBorder="1"/>
    <xf numFmtId="0" fontId="2" fillId="0" borderId="0" xfId="14" applyNumberFormat="1" applyFont="1" applyFill="1" applyBorder="1" applyAlignment="1">
      <alignment horizontal="left" vertical="center"/>
    </xf>
    <xf numFmtId="0" fontId="3" fillId="0" borderId="0" xfId="14" applyNumberFormat="1" applyFont="1" applyFill="1" applyBorder="1"/>
    <xf numFmtId="164" fontId="3" fillId="0" borderId="0" xfId="14" applyNumberFormat="1" applyFont="1" applyFill="1" applyBorder="1"/>
    <xf numFmtId="0" fontId="1" fillId="0" borderId="0" xfId="14"/>
    <xf numFmtId="166" fontId="5" fillId="0" borderId="1" xfId="14" applyNumberFormat="1" applyFont="1" applyFill="1" applyBorder="1" applyAlignment="1" applyProtection="1">
      <alignment horizontal="left" vertical="center"/>
    </xf>
    <xf numFmtId="0" fontId="1" fillId="0" borderId="1" xfId="14" applyBorder="1"/>
    <xf numFmtId="0" fontId="1" fillId="0" borderId="2" xfId="14" applyFont="1" applyBorder="1"/>
    <xf numFmtId="0" fontId="1" fillId="0" borderId="3" xfId="14" applyBorder="1"/>
    <xf numFmtId="0" fontId="1" fillId="0" borderId="4" xfId="14" applyFont="1" applyBorder="1"/>
    <xf numFmtId="0" fontId="1" fillId="0" borderId="0" xfId="14" applyBorder="1"/>
    <xf numFmtId="0" fontId="4" fillId="0" borderId="4" xfId="14" applyNumberFormat="1" applyFont="1" applyFill="1" applyBorder="1" applyAlignment="1">
      <alignment horizontal="left"/>
    </xf>
    <xf numFmtId="0" fontId="4" fillId="2" borderId="1" xfId="14" applyNumberFormat="1" applyFont="1" applyFill="1" applyBorder="1" applyProtection="1">
      <protection locked="0"/>
    </xf>
    <xf numFmtId="0" fontId="1" fillId="2" borderId="1" xfId="14" applyFill="1" applyBorder="1"/>
    <xf numFmtId="164" fontId="4" fillId="2" borderId="1" xfId="14" applyNumberFormat="1" applyFont="1" applyFill="1" applyBorder="1"/>
    <xf numFmtId="164" fontId="4" fillId="2" borderId="8" xfId="14" applyNumberFormat="1" applyFont="1" applyFill="1" applyBorder="1"/>
    <xf numFmtId="0" fontId="1" fillId="0" borderId="5" xfId="14" applyNumberFormat="1" applyFont="1" applyFill="1" applyBorder="1"/>
    <xf numFmtId="0" fontId="1" fillId="0" borderId="6" xfId="14" applyNumberFormat="1" applyFont="1" applyBorder="1" applyAlignment="1">
      <alignment horizontal="center"/>
    </xf>
    <xf numFmtId="0" fontId="6" fillId="0" borderId="2" xfId="14" applyNumberFormat="1" applyFont="1" applyBorder="1"/>
    <xf numFmtId="0" fontId="4" fillId="0" borderId="1" xfId="14" applyNumberFormat="1" applyFont="1" applyBorder="1"/>
    <xf numFmtId="164" fontId="4" fillId="0" borderId="1" xfId="14" applyNumberFormat="1" applyFont="1" applyBorder="1"/>
    <xf numFmtId="3" fontId="1" fillId="2" borderId="4" xfId="2" applyNumberFormat="1" applyFont="1" applyFill="1" applyBorder="1" applyAlignment="1" applyProtection="1">
      <alignment horizontal="center"/>
      <protection locked="0"/>
    </xf>
    <xf numFmtId="3" fontId="1" fillId="2" borderId="5" xfId="2" applyNumberFormat="1" applyFont="1" applyFill="1" applyBorder="1" applyAlignment="1" applyProtection="1">
      <alignment horizontal="center"/>
    </xf>
    <xf numFmtId="0" fontId="1" fillId="0" borderId="5" xfId="14" applyNumberFormat="1" applyFont="1" applyBorder="1"/>
    <xf numFmtId="0" fontId="1" fillId="0" borderId="6" xfId="14" applyBorder="1"/>
    <xf numFmtId="164" fontId="4" fillId="0" borderId="3" xfId="14" applyNumberFormat="1" applyFont="1" applyBorder="1"/>
    <xf numFmtId="1" fontId="1" fillId="2" borderId="4" xfId="14" applyNumberFormat="1" applyFont="1" applyFill="1" applyBorder="1" applyProtection="1">
      <protection locked="0"/>
    </xf>
    <xf numFmtId="1" fontId="1" fillId="0" borderId="2" xfId="14" applyNumberFormat="1" applyFont="1" applyBorder="1" applyAlignment="1">
      <alignment horizontal="left" vertical="center"/>
    </xf>
    <xf numFmtId="167" fontId="7" fillId="0" borderId="3" xfId="14" applyNumberFormat="1" applyFont="1" applyBorder="1" applyAlignment="1">
      <alignment horizontal="center" vertical="center"/>
    </xf>
    <xf numFmtId="0" fontId="1" fillId="0" borderId="4" xfId="14" applyBorder="1" applyProtection="1"/>
    <xf numFmtId="0" fontId="4" fillId="0" borderId="0" xfId="14" applyNumberFormat="1" applyFont="1"/>
    <xf numFmtId="164" fontId="4" fillId="0" borderId="0" xfId="14" applyNumberFormat="1" applyFont="1"/>
    <xf numFmtId="0" fontId="4" fillId="0" borderId="0" xfId="14" applyNumberFormat="1" applyFont="1" applyBorder="1"/>
    <xf numFmtId="1" fontId="1" fillId="0" borderId="0" xfId="14" applyNumberFormat="1" applyFont="1" applyBorder="1" applyAlignment="1">
      <alignment horizontal="left" vertical="center"/>
    </xf>
    <xf numFmtId="167" fontId="7" fillId="0" borderId="0" xfId="14" applyNumberFormat="1" applyFont="1" applyBorder="1" applyAlignment="1">
      <alignment horizontal="center" vertical="center"/>
    </xf>
    <xf numFmtId="168" fontId="1" fillId="0" borderId="4" xfId="14" applyNumberFormat="1" applyFont="1" applyBorder="1" applyAlignment="1" applyProtection="1">
      <alignment horizontal="left"/>
      <protection hidden="1"/>
    </xf>
    <xf numFmtId="0" fontId="1" fillId="0" borderId="0" xfId="14" applyNumberFormat="1" applyFont="1" applyBorder="1"/>
    <xf numFmtId="0" fontId="1" fillId="0" borderId="4" xfId="14" applyNumberFormat="1" applyFont="1" applyBorder="1"/>
    <xf numFmtId="169" fontId="1" fillId="0" borderId="0" xfId="14" applyNumberFormat="1" applyFont="1" applyBorder="1"/>
    <xf numFmtId="0" fontId="8" fillId="0" borderId="0" xfId="14" applyNumberFormat="1" applyFont="1"/>
    <xf numFmtId="0" fontId="8" fillId="0" borderId="2" xfId="14" applyFont="1" applyBorder="1" applyAlignment="1">
      <alignment horizontal="right"/>
    </xf>
    <xf numFmtId="1" fontId="8" fillId="0" borderId="1" xfId="14" applyNumberFormat="1" applyFont="1" applyBorder="1" applyAlignment="1">
      <alignment horizontal="left"/>
    </xf>
    <xf numFmtId="2" fontId="8" fillId="0" borderId="1" xfId="14" applyNumberFormat="1" applyFont="1" applyBorder="1"/>
    <xf numFmtId="2" fontId="8" fillId="0" borderId="3" xfId="14" applyNumberFormat="1" applyFont="1" applyBorder="1"/>
    <xf numFmtId="0" fontId="8" fillId="0" borderId="0" xfId="14" applyNumberFormat="1" applyFont="1" applyAlignment="1">
      <alignment horizontal="right"/>
    </xf>
    <xf numFmtId="2" fontId="8" fillId="0" borderId="0" xfId="14" applyNumberFormat="1" applyFont="1" applyAlignment="1">
      <alignment horizontal="right"/>
    </xf>
    <xf numFmtId="0" fontId="1" fillId="0" borderId="0" xfId="24" applyFont="1"/>
    <xf numFmtId="164" fontId="1" fillId="0" borderId="0" xfId="24" applyNumberFormat="1" applyFont="1"/>
    <xf numFmtId="0" fontId="1" fillId="0" borderId="0" xfId="24" applyFont="1" applyBorder="1"/>
    <xf numFmtId="0" fontId="1" fillId="0" borderId="0" xfId="24" applyFont="1" applyBorder="1" applyAlignment="1">
      <alignment horizontal="left"/>
    </xf>
    <xf numFmtId="0" fontId="2" fillId="0" borderId="0" xfId="24" applyNumberFormat="1" applyFont="1" applyFill="1" applyBorder="1" applyAlignment="1">
      <alignment horizontal="left" vertical="center"/>
    </xf>
    <xf numFmtId="0" fontId="3" fillId="0" borderId="0" xfId="24" applyNumberFormat="1" applyFont="1" applyFill="1" applyBorder="1"/>
    <xf numFmtId="164" fontId="3" fillId="0" borderId="0" xfId="24" applyNumberFormat="1" applyFont="1" applyFill="1" applyBorder="1"/>
    <xf numFmtId="0" fontId="1" fillId="0" borderId="0" xfId="24"/>
    <xf numFmtId="166" fontId="5" fillId="0" borderId="1" xfId="24" applyNumberFormat="1" applyFont="1" applyFill="1" applyBorder="1" applyAlignment="1" applyProtection="1">
      <alignment horizontal="left" vertical="center"/>
    </xf>
    <xf numFmtId="0" fontId="1" fillId="0" borderId="1" xfId="24" applyBorder="1"/>
    <xf numFmtId="0" fontId="1" fillId="0" borderId="2" xfId="24" applyFont="1" applyBorder="1"/>
    <xf numFmtId="0" fontId="1" fillId="0" borderId="3" xfId="24" applyBorder="1"/>
    <xf numFmtId="0" fontId="1" fillId="0" borderId="4" xfId="24" applyFont="1" applyBorder="1"/>
    <xf numFmtId="0" fontId="1" fillId="0" borderId="0" xfId="24" applyAlignment="1">
      <alignment horizontal="left"/>
    </xf>
    <xf numFmtId="0" fontId="1" fillId="0" borderId="0" xfId="24" applyBorder="1"/>
    <xf numFmtId="0" fontId="4" fillId="0" borderId="4" xfId="24" applyNumberFormat="1" applyFont="1" applyFill="1" applyBorder="1" applyAlignment="1">
      <alignment horizontal="left"/>
    </xf>
    <xf numFmtId="0" fontId="4" fillId="2" borderId="1" xfId="24" applyNumberFormat="1" applyFont="1" applyFill="1" applyBorder="1" applyProtection="1">
      <protection locked="0"/>
    </xf>
    <xf numFmtId="0" fontId="1" fillId="2" borderId="1" xfId="24" applyFill="1" applyBorder="1"/>
    <xf numFmtId="164" fontId="4" fillId="2" borderId="1" xfId="24" applyNumberFormat="1" applyFont="1" applyFill="1" applyBorder="1"/>
    <xf numFmtId="164" fontId="4" fillId="2" borderId="8" xfId="24" applyNumberFormat="1" applyFont="1" applyFill="1" applyBorder="1"/>
    <xf numFmtId="0" fontId="1" fillId="0" borderId="6" xfId="24" applyNumberFormat="1" applyFont="1" applyBorder="1" applyAlignment="1">
      <alignment horizontal="center"/>
    </xf>
    <xf numFmtId="0" fontId="6" fillId="0" borderId="2" xfId="24" applyNumberFormat="1" applyFont="1" applyBorder="1"/>
    <xf numFmtId="0" fontId="4" fillId="0" borderId="1" xfId="24" applyNumberFormat="1" applyFont="1" applyBorder="1"/>
    <xf numFmtId="164" fontId="4" fillId="0" borderId="1" xfId="24" applyNumberFormat="1" applyFont="1" applyBorder="1"/>
    <xf numFmtId="3" fontId="1" fillId="2" borderId="4" xfId="12" applyNumberFormat="1" applyFont="1" applyFill="1" applyBorder="1" applyAlignment="1" applyProtection="1">
      <alignment horizontal="center"/>
      <protection locked="0"/>
    </xf>
    <xf numFmtId="3" fontId="1" fillId="2" borderId="5" xfId="12" applyNumberFormat="1" applyFont="1" applyFill="1" applyBorder="1" applyAlignment="1" applyProtection="1">
      <alignment horizontal="center"/>
    </xf>
    <xf numFmtId="0" fontId="1" fillId="0" borderId="5" xfId="24" applyNumberFormat="1" applyFont="1" applyBorder="1"/>
    <xf numFmtId="0" fontId="1" fillId="0" borderId="6" xfId="24" applyBorder="1"/>
    <xf numFmtId="164" fontId="4" fillId="0" borderId="3" xfId="24" applyNumberFormat="1" applyFont="1" applyBorder="1"/>
    <xf numFmtId="1" fontId="1" fillId="2" borderId="4" xfId="24" applyNumberFormat="1" applyFont="1" applyFill="1" applyBorder="1" applyProtection="1">
      <protection locked="0"/>
    </xf>
    <xf numFmtId="1" fontId="1" fillId="0" borderId="2" xfId="24" applyNumberFormat="1" applyFont="1" applyBorder="1" applyAlignment="1">
      <alignment horizontal="left" vertical="center"/>
    </xf>
    <xf numFmtId="167" fontId="7" fillId="0" borderId="3" xfId="24" applyNumberFormat="1" applyFont="1" applyBorder="1" applyAlignment="1">
      <alignment horizontal="center" vertical="center"/>
    </xf>
    <xf numFmtId="0" fontId="1" fillId="0" borderId="4" xfId="24" applyBorder="1" applyProtection="1"/>
    <xf numFmtId="0" fontId="4" fillId="0" borderId="0" xfId="24" applyNumberFormat="1" applyFont="1"/>
    <xf numFmtId="164" fontId="4" fillId="0" borderId="0" xfId="24" applyNumberFormat="1" applyFont="1"/>
    <xf numFmtId="0" fontId="4" fillId="0" borderId="0" xfId="24" applyNumberFormat="1" applyFont="1" applyBorder="1"/>
    <xf numFmtId="1" fontId="1" fillId="0" borderId="0" xfId="24" applyNumberFormat="1" applyFont="1" applyBorder="1" applyAlignment="1">
      <alignment horizontal="left" vertical="center"/>
    </xf>
    <xf numFmtId="167" fontId="7" fillId="0" borderId="0" xfId="24" applyNumberFormat="1" applyFont="1" applyBorder="1" applyAlignment="1">
      <alignment horizontal="center" vertical="center"/>
    </xf>
    <xf numFmtId="0" fontId="1" fillId="0" borderId="0" xfId="24" applyBorder="1" applyAlignment="1">
      <alignment horizontal="left"/>
    </xf>
    <xf numFmtId="168" fontId="1" fillId="0" borderId="4" xfId="24" applyNumberFormat="1" applyFont="1" applyBorder="1" applyAlignment="1" applyProtection="1">
      <alignment horizontal="left"/>
      <protection hidden="1"/>
    </xf>
    <xf numFmtId="0" fontId="1" fillId="0" borderId="0" xfId="24" applyNumberFormat="1" applyFont="1" applyBorder="1" applyAlignment="1">
      <alignment horizontal="left"/>
    </xf>
    <xf numFmtId="0" fontId="1" fillId="0" borderId="0" xfId="24" applyNumberFormat="1" applyFont="1" applyBorder="1"/>
    <xf numFmtId="0" fontId="1" fillId="0" borderId="4" xfId="24" applyNumberFormat="1" applyFont="1" applyBorder="1"/>
    <xf numFmtId="169" fontId="1" fillId="0" borderId="0" xfId="24" applyNumberFormat="1" applyFont="1" applyBorder="1" applyAlignment="1">
      <alignment horizontal="left"/>
    </xf>
    <xf numFmtId="0" fontId="8" fillId="0" borderId="0" xfId="24" applyNumberFormat="1" applyFont="1"/>
    <xf numFmtId="0" fontId="8" fillId="0" borderId="2" xfId="24" applyFont="1" applyBorder="1" applyAlignment="1">
      <alignment horizontal="right"/>
    </xf>
    <xf numFmtId="1" fontId="8" fillId="0" borderId="1" xfId="24" applyNumberFormat="1" applyFont="1" applyBorder="1" applyAlignment="1">
      <alignment horizontal="left"/>
    </xf>
    <xf numFmtId="2" fontId="8" fillId="0" borderId="1" xfId="24" applyNumberFormat="1" applyFont="1" applyBorder="1"/>
    <xf numFmtId="2" fontId="8" fillId="0" borderId="3" xfId="24" applyNumberFormat="1" applyFont="1" applyBorder="1"/>
    <xf numFmtId="0" fontId="8" fillId="0" borderId="0" xfId="24" applyNumberFormat="1" applyFont="1" applyAlignment="1">
      <alignment horizontal="right"/>
    </xf>
    <xf numFmtId="2" fontId="8" fillId="0" borderId="0" xfId="24" applyNumberFormat="1" applyFont="1" applyAlignment="1">
      <alignment horizontal="right"/>
    </xf>
    <xf numFmtId="0" fontId="1" fillId="0" borderId="0" xfId="23" applyFont="1"/>
    <xf numFmtId="164" fontId="1" fillId="0" borderId="0" xfId="23" applyNumberFormat="1" applyFont="1"/>
    <xf numFmtId="0" fontId="1" fillId="0" borderId="0" xfId="23" applyFont="1" applyBorder="1"/>
    <xf numFmtId="0" fontId="1" fillId="0" borderId="0" xfId="23" applyFont="1" applyBorder="1" applyAlignment="1">
      <alignment horizontal="left"/>
    </xf>
    <xf numFmtId="0" fontId="2" fillId="0" borderId="0" xfId="23" applyNumberFormat="1" applyFont="1" applyFill="1" applyBorder="1" applyAlignment="1">
      <alignment horizontal="left" vertical="center"/>
    </xf>
    <xf numFmtId="0" fontId="3" fillId="0" borderId="0" xfId="23" applyNumberFormat="1" applyFont="1" applyFill="1" applyBorder="1"/>
    <xf numFmtId="164" fontId="3" fillId="0" borderId="0" xfId="23" applyNumberFormat="1" applyFont="1" applyFill="1" applyBorder="1"/>
    <xf numFmtId="0" fontId="1" fillId="0" borderId="0" xfId="23"/>
    <xf numFmtId="166" fontId="5" fillId="0" borderId="1" xfId="23" applyNumberFormat="1" applyFont="1" applyFill="1" applyBorder="1" applyAlignment="1" applyProtection="1">
      <alignment horizontal="left" vertical="center"/>
    </xf>
    <xf numFmtId="0" fontId="1" fillId="0" borderId="1" xfId="23" applyBorder="1"/>
    <xf numFmtId="0" fontId="1" fillId="0" borderId="2" xfId="23" applyFont="1" applyBorder="1"/>
    <xf numFmtId="0" fontId="1" fillId="0" borderId="3" xfId="23" applyBorder="1"/>
    <xf numFmtId="0" fontId="1" fillId="0" borderId="4" xfId="23" applyFont="1" applyBorder="1"/>
    <xf numFmtId="0" fontId="1" fillId="0" borderId="0" xfId="23" applyAlignment="1">
      <alignment horizontal="left"/>
    </xf>
    <xf numFmtId="0" fontId="1" fillId="0" borderId="0" xfId="23" applyBorder="1"/>
    <xf numFmtId="0" fontId="4" fillId="0" borderId="4" xfId="23" applyNumberFormat="1" applyFont="1" applyFill="1" applyBorder="1" applyAlignment="1">
      <alignment horizontal="left"/>
    </xf>
    <xf numFmtId="0" fontId="4" fillId="2" borderId="1" xfId="23" applyNumberFormat="1" applyFont="1" applyFill="1" applyBorder="1" applyProtection="1">
      <protection locked="0"/>
    </xf>
    <xf numFmtId="0" fontId="1" fillId="2" borderId="1" xfId="23" applyFill="1" applyBorder="1"/>
    <xf numFmtId="164" fontId="4" fillId="2" borderId="1" xfId="23" applyNumberFormat="1" applyFont="1" applyFill="1" applyBorder="1"/>
    <xf numFmtId="164" fontId="4" fillId="2" borderId="8" xfId="23" applyNumberFormat="1" applyFont="1" applyFill="1" applyBorder="1"/>
    <xf numFmtId="0" fontId="1" fillId="0" borderId="5" xfId="23" applyNumberFormat="1" applyFont="1" applyFill="1" applyBorder="1"/>
    <xf numFmtId="0" fontId="1" fillId="0" borderId="6" xfId="23" applyNumberFormat="1" applyFont="1" applyBorder="1" applyAlignment="1">
      <alignment horizontal="center"/>
    </xf>
    <xf numFmtId="0" fontId="6" fillId="0" borderId="2" xfId="23" applyNumberFormat="1" applyFont="1" applyBorder="1"/>
    <xf numFmtId="0" fontId="4" fillId="0" borderId="1" xfId="23" applyNumberFormat="1" applyFont="1" applyBorder="1"/>
    <xf numFmtId="164" fontId="4" fillId="0" borderId="1" xfId="23" applyNumberFormat="1" applyFont="1" applyBorder="1"/>
    <xf numFmtId="3" fontId="1" fillId="2" borderId="4" xfId="11" applyNumberFormat="1" applyFont="1" applyFill="1" applyBorder="1" applyAlignment="1" applyProtection="1">
      <alignment horizontal="center"/>
      <protection locked="0"/>
    </xf>
    <xf numFmtId="3" fontId="1" fillId="2" borderId="5" xfId="11" applyNumberFormat="1" applyFont="1" applyFill="1" applyBorder="1" applyAlignment="1" applyProtection="1">
      <alignment horizontal="center"/>
    </xf>
    <xf numFmtId="0" fontId="1" fillId="0" borderId="5" xfId="23" applyNumberFormat="1" applyFont="1" applyBorder="1"/>
    <xf numFmtId="0" fontId="1" fillId="0" borderId="6" xfId="23" applyBorder="1"/>
    <xf numFmtId="164" fontId="4" fillId="0" borderId="3" xfId="23" applyNumberFormat="1" applyFont="1" applyBorder="1"/>
    <xf numFmtId="1" fontId="1" fillId="2" borderId="4" xfId="23" applyNumberFormat="1" applyFont="1" applyFill="1" applyBorder="1" applyProtection="1">
      <protection locked="0"/>
    </xf>
    <xf numFmtId="1" fontId="1" fillId="0" borderId="2" xfId="23" applyNumberFormat="1" applyFont="1" applyBorder="1" applyAlignment="1">
      <alignment horizontal="left" vertical="center"/>
    </xf>
    <xf numFmtId="167" fontId="7" fillId="0" borderId="3" xfId="23" applyNumberFormat="1" applyFont="1" applyBorder="1" applyAlignment="1">
      <alignment horizontal="center" vertical="center"/>
    </xf>
    <xf numFmtId="0" fontId="1" fillId="0" borderId="4" xfId="23" applyBorder="1" applyProtection="1"/>
    <xf numFmtId="0" fontId="4" fillId="0" borderId="0" xfId="23" applyNumberFormat="1" applyFont="1"/>
    <xf numFmtId="164" fontId="4" fillId="0" borderId="0" xfId="23" applyNumberFormat="1" applyFont="1"/>
    <xf numFmtId="0" fontId="4" fillId="0" borderId="0" xfId="23" applyNumberFormat="1" applyFont="1" applyBorder="1"/>
    <xf numFmtId="1" fontId="1" fillId="0" borderId="0" xfId="23" applyNumberFormat="1" applyFont="1" applyBorder="1" applyAlignment="1">
      <alignment horizontal="left" vertical="center"/>
    </xf>
    <xf numFmtId="167" fontId="7" fillId="0" borderId="0" xfId="23" applyNumberFormat="1" applyFont="1" applyBorder="1" applyAlignment="1">
      <alignment horizontal="center" vertical="center"/>
    </xf>
    <xf numFmtId="0" fontId="1" fillId="0" borderId="0" xfId="23" applyBorder="1" applyAlignment="1">
      <alignment horizontal="left"/>
    </xf>
    <xf numFmtId="168" fontId="1" fillId="0" borderId="4" xfId="23" applyNumberFormat="1" applyFont="1" applyBorder="1" applyAlignment="1" applyProtection="1">
      <alignment horizontal="left"/>
      <protection hidden="1"/>
    </xf>
    <xf numFmtId="0" fontId="1" fillId="0" borderId="0" xfId="23" applyNumberFormat="1" applyFont="1" applyBorder="1" applyAlignment="1">
      <alignment horizontal="left"/>
    </xf>
    <xf numFmtId="0" fontId="1" fillId="0" borderId="0" xfId="23" applyNumberFormat="1" applyFont="1" applyBorder="1"/>
    <xf numFmtId="0" fontId="1" fillId="0" borderId="4" xfId="23" applyNumberFormat="1" applyFont="1" applyBorder="1"/>
    <xf numFmtId="169" fontId="1" fillId="0" borderId="0" xfId="23" applyNumberFormat="1" applyFont="1" applyBorder="1" applyAlignment="1">
      <alignment horizontal="left"/>
    </xf>
    <xf numFmtId="0" fontId="8" fillId="0" borderId="0" xfId="23" applyNumberFormat="1" applyFont="1"/>
    <xf numFmtId="0" fontId="8" fillId="0" borderId="2" xfId="23" applyFont="1" applyBorder="1" applyAlignment="1">
      <alignment horizontal="right"/>
    </xf>
    <xf numFmtId="1" fontId="8" fillId="0" borderId="1" xfId="23" applyNumberFormat="1" applyFont="1" applyBorder="1" applyAlignment="1">
      <alignment horizontal="left"/>
    </xf>
    <xf numFmtId="2" fontId="8" fillId="0" borderId="1" xfId="23" applyNumberFormat="1" applyFont="1" applyBorder="1"/>
    <xf numFmtId="2" fontId="8" fillId="0" borderId="3" xfId="23" applyNumberFormat="1" applyFont="1" applyBorder="1"/>
    <xf numFmtId="0" fontId="8" fillId="0" borderId="0" xfId="23" applyNumberFormat="1" applyFont="1" applyAlignment="1">
      <alignment horizontal="right"/>
    </xf>
    <xf numFmtId="2" fontId="8" fillId="0" borderId="0" xfId="23" applyNumberFormat="1" applyFont="1" applyAlignment="1">
      <alignment horizontal="right"/>
    </xf>
    <xf numFmtId="0" fontId="1" fillId="0" borderId="0" xfId="22" applyFont="1"/>
    <xf numFmtId="164" fontId="1" fillId="0" borderId="0" xfId="22" applyNumberFormat="1" applyFont="1"/>
    <xf numFmtId="0" fontId="1" fillId="0" borderId="0" xfId="22" applyFont="1" applyBorder="1"/>
    <xf numFmtId="0" fontId="1" fillId="0" borderId="0" xfId="22" applyFont="1" applyBorder="1" applyAlignment="1">
      <alignment horizontal="left"/>
    </xf>
    <xf numFmtId="0" fontId="2" fillId="0" borderId="0" xfId="22" applyNumberFormat="1" applyFont="1" applyFill="1" applyBorder="1" applyAlignment="1">
      <alignment horizontal="left" vertical="center"/>
    </xf>
    <xf numFmtId="0" fontId="3" fillId="0" borderId="0" xfId="22" applyNumberFormat="1" applyFont="1" applyFill="1" applyBorder="1"/>
    <xf numFmtId="164" fontId="3" fillId="0" borderId="0" xfId="22" applyNumberFormat="1" applyFont="1" applyFill="1" applyBorder="1"/>
    <xf numFmtId="0" fontId="1" fillId="0" borderId="0" xfId="22"/>
    <xf numFmtId="0" fontId="1" fillId="0" borderId="1" xfId="22" applyBorder="1"/>
    <xf numFmtId="0" fontId="1" fillId="0" borderId="2" xfId="22" applyFont="1" applyBorder="1"/>
    <xf numFmtId="0" fontId="1" fillId="0" borderId="3" xfId="22" applyBorder="1"/>
    <xf numFmtId="0" fontId="1" fillId="0" borderId="4" xfId="22" applyFont="1" applyBorder="1"/>
    <xf numFmtId="0" fontId="1" fillId="0" borderId="0" xfId="22" applyAlignment="1">
      <alignment horizontal="left"/>
    </xf>
    <xf numFmtId="0" fontId="1" fillId="0" borderId="0" xfId="22" applyBorder="1"/>
    <xf numFmtId="0" fontId="4" fillId="0" borderId="4" xfId="22" applyNumberFormat="1" applyFont="1" applyFill="1" applyBorder="1" applyAlignment="1">
      <alignment horizontal="left"/>
    </xf>
    <xf numFmtId="0" fontId="4" fillId="2" borderId="1" xfId="22" applyNumberFormat="1" applyFont="1" applyFill="1" applyBorder="1" applyProtection="1">
      <protection locked="0"/>
    </xf>
    <xf numFmtId="0" fontId="1" fillId="2" borderId="1" xfId="22" applyFill="1" applyBorder="1"/>
    <xf numFmtId="164" fontId="4" fillId="2" borderId="1" xfId="22" applyNumberFormat="1" applyFont="1" applyFill="1" applyBorder="1"/>
    <xf numFmtId="164" fontId="4" fillId="2" borderId="8" xfId="22" applyNumberFormat="1" applyFont="1" applyFill="1" applyBorder="1"/>
    <xf numFmtId="0" fontId="1" fillId="0" borderId="5" xfId="22" applyNumberFormat="1" applyFont="1" applyFill="1" applyBorder="1"/>
    <xf numFmtId="0" fontId="1" fillId="0" borderId="6" xfId="22" applyNumberFormat="1" applyFont="1" applyBorder="1" applyAlignment="1">
      <alignment horizontal="center"/>
    </xf>
    <xf numFmtId="0" fontId="6" fillId="0" borderId="2" xfId="22" applyNumberFormat="1" applyFont="1" applyBorder="1"/>
    <xf numFmtId="0" fontId="4" fillId="0" borderId="1" xfId="22" applyNumberFormat="1" applyFont="1" applyBorder="1"/>
    <xf numFmtId="164" fontId="4" fillId="0" borderId="1" xfId="22" applyNumberFormat="1" applyFont="1" applyBorder="1"/>
    <xf numFmtId="3" fontId="1" fillId="2" borderId="4" xfId="10" applyNumberFormat="1" applyFont="1" applyFill="1" applyBorder="1" applyAlignment="1" applyProtection="1">
      <alignment horizontal="center"/>
      <protection locked="0"/>
    </xf>
    <xf numFmtId="3" fontId="1" fillId="2" borderId="5" xfId="10" applyNumberFormat="1" applyFont="1" applyFill="1" applyBorder="1" applyAlignment="1" applyProtection="1">
      <alignment horizontal="center"/>
    </xf>
    <xf numFmtId="0" fontId="1" fillId="0" borderId="5" xfId="22" applyNumberFormat="1" applyFont="1" applyBorder="1"/>
    <xf numFmtId="0" fontId="1" fillId="0" borderId="6" xfId="22" applyBorder="1"/>
    <xf numFmtId="164" fontId="4" fillId="0" borderId="3" xfId="22" applyNumberFormat="1" applyFont="1" applyBorder="1"/>
    <xf numFmtId="1" fontId="1" fillId="2" borderId="4" xfId="22" applyNumberFormat="1" applyFont="1" applyFill="1" applyBorder="1" applyProtection="1">
      <protection locked="0"/>
    </xf>
    <xf numFmtId="1" fontId="1" fillId="0" borderId="2" xfId="22" applyNumberFormat="1" applyFont="1" applyBorder="1" applyAlignment="1">
      <alignment horizontal="left" vertical="center"/>
    </xf>
    <xf numFmtId="167" fontId="7" fillId="0" borderId="3" xfId="22" applyNumberFormat="1" applyFont="1" applyBorder="1" applyAlignment="1">
      <alignment horizontal="center" vertical="center"/>
    </xf>
    <xf numFmtId="0" fontId="1" fillId="0" borderId="4" xfId="22" applyBorder="1" applyProtection="1"/>
    <xf numFmtId="0" fontId="4" fillId="0" borderId="0" xfId="22" applyNumberFormat="1" applyFont="1"/>
    <xf numFmtId="164" fontId="4" fillId="0" borderId="0" xfId="22" applyNumberFormat="1" applyFont="1"/>
    <xf numFmtId="0" fontId="4" fillId="0" borderId="0" xfId="22" applyNumberFormat="1" applyFont="1" applyBorder="1"/>
    <xf numFmtId="1" fontId="1" fillId="0" borderId="0" xfId="22" applyNumberFormat="1" applyFont="1" applyBorder="1" applyAlignment="1">
      <alignment horizontal="left" vertical="center"/>
    </xf>
    <xf numFmtId="167" fontId="7" fillId="0" borderId="0" xfId="22" applyNumberFormat="1" applyFont="1" applyBorder="1" applyAlignment="1">
      <alignment horizontal="center" vertical="center"/>
    </xf>
    <xf numFmtId="0" fontId="1" fillId="0" borderId="0" xfId="22" applyBorder="1" applyAlignment="1">
      <alignment horizontal="left"/>
    </xf>
    <xf numFmtId="168" fontId="1" fillId="0" borderId="4" xfId="22" applyNumberFormat="1" applyFont="1" applyBorder="1" applyAlignment="1" applyProtection="1">
      <alignment horizontal="left"/>
      <protection hidden="1"/>
    </xf>
    <xf numFmtId="0" fontId="1" fillId="0" borderId="0" xfId="22" applyNumberFormat="1" applyFont="1" applyBorder="1" applyAlignment="1">
      <alignment horizontal="left"/>
    </xf>
    <xf numFmtId="0" fontId="1" fillId="0" borderId="0" xfId="22" applyNumberFormat="1" applyFont="1" applyBorder="1"/>
    <xf numFmtId="0" fontId="1" fillId="0" borderId="4" xfId="22" applyNumberFormat="1" applyFont="1" applyBorder="1"/>
    <xf numFmtId="169" fontId="1" fillId="0" borderId="0" xfId="22" applyNumberFormat="1" applyFont="1" applyBorder="1" applyAlignment="1">
      <alignment horizontal="left"/>
    </xf>
    <xf numFmtId="0" fontId="8" fillId="0" borderId="0" xfId="22" applyNumberFormat="1" applyFont="1"/>
    <xf numFmtId="0" fontId="8" fillId="0" borderId="2" xfId="22" applyFont="1" applyBorder="1" applyAlignment="1">
      <alignment horizontal="right"/>
    </xf>
    <xf numFmtId="1" fontId="8" fillId="0" borderId="1" xfId="22" applyNumberFormat="1" applyFont="1" applyBorder="1" applyAlignment="1">
      <alignment horizontal="left"/>
    </xf>
    <xf numFmtId="2" fontId="8" fillId="0" borderId="1" xfId="22" applyNumberFormat="1" applyFont="1" applyBorder="1"/>
    <xf numFmtId="2" fontId="8" fillId="0" borderId="3" xfId="22" applyNumberFormat="1" applyFont="1" applyBorder="1"/>
    <xf numFmtId="0" fontId="8" fillId="0" borderId="0" xfId="22" applyNumberFormat="1" applyFont="1" applyAlignment="1">
      <alignment horizontal="right"/>
    </xf>
    <xf numFmtId="2" fontId="8" fillId="0" borderId="0" xfId="22" applyNumberFormat="1" applyFont="1" applyAlignment="1">
      <alignment horizontal="right"/>
    </xf>
    <xf numFmtId="0" fontId="1" fillId="0" borderId="0" xfId="15" applyFont="1"/>
    <xf numFmtId="164" fontId="1" fillId="0" borderId="0" xfId="15" applyNumberFormat="1" applyFont="1"/>
    <xf numFmtId="0" fontId="1" fillId="0" borderId="0" xfId="15" applyFont="1" applyBorder="1"/>
    <xf numFmtId="0" fontId="2" fillId="0" borderId="0" xfId="15" applyNumberFormat="1" applyFont="1" applyFill="1" applyBorder="1" applyAlignment="1">
      <alignment horizontal="left" vertical="center"/>
    </xf>
    <xf numFmtId="0" fontId="3" fillId="0" borderId="0" xfId="15" applyNumberFormat="1" applyFont="1" applyFill="1" applyBorder="1"/>
    <xf numFmtId="164" fontId="3" fillId="0" borderId="0" xfId="15" applyNumberFormat="1" applyFont="1" applyFill="1" applyBorder="1"/>
    <xf numFmtId="0" fontId="1" fillId="0" borderId="0" xfId="15"/>
    <xf numFmtId="166" fontId="5" fillId="0" borderId="1" xfId="15" applyNumberFormat="1" applyFont="1" applyFill="1" applyBorder="1" applyAlignment="1" applyProtection="1">
      <alignment horizontal="left" vertical="center"/>
    </xf>
    <xf numFmtId="0" fontId="1" fillId="0" borderId="1" xfId="15" applyBorder="1"/>
    <xf numFmtId="0" fontId="1" fillId="0" borderId="2" xfId="15" applyFont="1" applyBorder="1"/>
    <xf numFmtId="0" fontId="1" fillId="0" borderId="3" xfId="15" applyBorder="1"/>
    <xf numFmtId="0" fontId="1" fillId="0" borderId="4" xfId="15" applyFont="1" applyBorder="1"/>
    <xf numFmtId="0" fontId="1" fillId="0" borderId="0" xfId="15" applyBorder="1"/>
    <xf numFmtId="0" fontId="4" fillId="0" borderId="4" xfId="15" applyNumberFormat="1" applyFont="1" applyFill="1" applyBorder="1" applyAlignment="1">
      <alignment horizontal="left"/>
    </xf>
    <xf numFmtId="0" fontId="4" fillId="2" borderId="1" xfId="15" applyNumberFormat="1" applyFont="1" applyFill="1" applyBorder="1" applyProtection="1">
      <protection locked="0"/>
    </xf>
    <xf numFmtId="0" fontId="1" fillId="2" borderId="1" xfId="15" applyFill="1" applyBorder="1"/>
    <xf numFmtId="164" fontId="4" fillId="2" borderId="1" xfId="15" applyNumberFormat="1" applyFont="1" applyFill="1" applyBorder="1"/>
    <xf numFmtId="164" fontId="4" fillId="2" borderId="8" xfId="15" applyNumberFormat="1" applyFont="1" applyFill="1" applyBorder="1"/>
    <xf numFmtId="0" fontId="1" fillId="0" borderId="5" xfId="15" applyNumberFormat="1" applyFont="1" applyFill="1" applyBorder="1"/>
    <xf numFmtId="0" fontId="1" fillId="0" borderId="6" xfId="15" applyNumberFormat="1" applyFont="1" applyBorder="1" applyAlignment="1">
      <alignment horizontal="center"/>
    </xf>
    <xf numFmtId="0" fontId="6" fillId="0" borderId="2" xfId="15" applyNumberFormat="1" applyFont="1" applyBorder="1"/>
    <xf numFmtId="0" fontId="4" fillId="0" borderId="1" xfId="15" applyNumberFormat="1" applyFont="1" applyBorder="1"/>
    <xf numFmtId="164" fontId="4" fillId="0" borderId="1" xfId="15" applyNumberFormat="1" applyFont="1" applyBorder="1"/>
    <xf numFmtId="3" fontId="1" fillId="2" borderId="4" xfId="3" applyNumberFormat="1" applyFont="1" applyFill="1" applyBorder="1" applyAlignment="1" applyProtection="1">
      <alignment horizontal="center"/>
      <protection locked="0"/>
    </xf>
    <xf numFmtId="3" fontId="1" fillId="2" borderId="5" xfId="3" applyNumberFormat="1" applyFont="1" applyFill="1" applyBorder="1" applyAlignment="1" applyProtection="1">
      <alignment horizontal="center"/>
    </xf>
    <xf numFmtId="0" fontId="1" fillId="0" borderId="5" xfId="15" applyNumberFormat="1" applyFont="1" applyBorder="1"/>
    <xf numFmtId="0" fontId="1" fillId="0" borderId="6" xfId="15" applyBorder="1"/>
    <xf numFmtId="164" fontId="4" fillId="0" borderId="3" xfId="15" applyNumberFormat="1" applyFont="1" applyBorder="1"/>
    <xf numFmtId="1" fontId="1" fillId="2" borderId="4" xfId="15" applyNumberFormat="1" applyFont="1" applyFill="1" applyBorder="1" applyProtection="1">
      <protection locked="0"/>
    </xf>
    <xf numFmtId="1" fontId="1" fillId="0" borderId="2" xfId="15" applyNumberFormat="1" applyFont="1" applyBorder="1" applyAlignment="1">
      <alignment horizontal="left" vertical="center"/>
    </xf>
    <xf numFmtId="167" fontId="7" fillId="0" borderId="3" xfId="15" applyNumberFormat="1" applyFont="1" applyBorder="1" applyAlignment="1">
      <alignment horizontal="center" vertical="center"/>
    </xf>
    <xf numFmtId="0" fontId="1" fillId="0" borderId="4" xfId="15" applyBorder="1" applyProtection="1"/>
    <xf numFmtId="0" fontId="4" fillId="0" borderId="0" xfId="15" applyNumberFormat="1" applyFont="1"/>
    <xf numFmtId="164" fontId="4" fillId="0" borderId="0" xfId="15" applyNumberFormat="1" applyFont="1"/>
    <xf numFmtId="0" fontId="4" fillId="0" borderId="0" xfId="15" applyNumberFormat="1" applyFont="1" applyBorder="1"/>
    <xf numFmtId="1" fontId="1" fillId="0" borderId="0" xfId="15" applyNumberFormat="1" applyFont="1" applyBorder="1" applyAlignment="1">
      <alignment horizontal="left" vertical="center"/>
    </xf>
    <xf numFmtId="167" fontId="7" fillId="0" borderId="0" xfId="15" applyNumberFormat="1" applyFont="1" applyBorder="1" applyAlignment="1">
      <alignment horizontal="center" vertical="center"/>
    </xf>
    <xf numFmtId="168" fontId="1" fillId="0" borderId="4" xfId="15" applyNumberFormat="1" applyFont="1" applyBorder="1" applyAlignment="1" applyProtection="1">
      <alignment horizontal="left"/>
      <protection hidden="1"/>
    </xf>
    <xf numFmtId="0" fontId="1" fillId="0" borderId="0" xfId="15" applyNumberFormat="1" applyFont="1" applyBorder="1"/>
    <xf numFmtId="0" fontId="1" fillId="0" borderId="4" xfId="15" applyNumberFormat="1" applyFont="1" applyBorder="1"/>
    <xf numFmtId="169" fontId="1" fillId="0" borderId="0" xfId="15" applyNumberFormat="1" applyFont="1" applyBorder="1"/>
    <xf numFmtId="0" fontId="8" fillId="0" borderId="0" xfId="15" applyNumberFormat="1" applyFont="1"/>
    <xf numFmtId="0" fontId="8" fillId="0" borderId="2" xfId="15" applyFont="1" applyBorder="1" applyAlignment="1">
      <alignment horizontal="right"/>
    </xf>
    <xf numFmtId="1" fontId="8" fillId="0" borderId="1" xfId="15" applyNumberFormat="1" applyFont="1" applyBorder="1" applyAlignment="1">
      <alignment horizontal="left"/>
    </xf>
    <xf numFmtId="2" fontId="8" fillId="0" borderId="1" xfId="15" applyNumberFormat="1" applyFont="1" applyBorder="1"/>
    <xf numFmtId="2" fontId="8" fillId="0" borderId="3" xfId="15" applyNumberFormat="1" applyFont="1" applyBorder="1"/>
    <xf numFmtId="0" fontId="8" fillId="0" borderId="0" xfId="15" applyNumberFormat="1" applyFont="1" applyAlignment="1">
      <alignment horizontal="right"/>
    </xf>
    <xf numFmtId="2" fontId="8" fillId="0" borderId="0" xfId="15" applyNumberFormat="1" applyFont="1" applyAlignment="1">
      <alignment horizontal="right"/>
    </xf>
    <xf numFmtId="0" fontId="4" fillId="4" borderId="1" xfId="17" applyNumberFormat="1" applyFont="1" applyFill="1" applyBorder="1" applyProtection="1">
      <protection locked="0"/>
    </xf>
    <xf numFmtId="0" fontId="1" fillId="4" borderId="1" xfId="17" applyFill="1" applyBorder="1"/>
    <xf numFmtId="164" fontId="4" fillId="4" borderId="1" xfId="17" applyNumberFormat="1" applyFont="1" applyFill="1" applyBorder="1"/>
    <xf numFmtId="164" fontId="4" fillId="4" borderId="8" xfId="17" applyNumberFormat="1" applyFont="1" applyFill="1" applyBorder="1"/>
    <xf numFmtId="165" fontId="4" fillId="4" borderId="1" xfId="17" applyNumberFormat="1" applyFont="1" applyFill="1" applyBorder="1" applyAlignment="1" applyProtection="1">
      <alignment horizontal="left" vertical="center"/>
      <protection locked="0"/>
    </xf>
    <xf numFmtId="0" fontId="1" fillId="4" borderId="4" xfId="17" applyFill="1" applyBorder="1"/>
    <xf numFmtId="2" fontId="1" fillId="4" borderId="4" xfId="17" applyNumberFormat="1" applyFill="1" applyBorder="1" applyProtection="1">
      <protection locked="0"/>
    </xf>
    <xf numFmtId="0" fontId="1" fillId="4" borderId="4" xfId="17" applyFill="1" applyBorder="1" applyProtection="1">
      <protection locked="0"/>
    </xf>
    <xf numFmtId="0" fontId="1" fillId="5" borderId="9" xfId="17" applyNumberFormat="1" applyFont="1" applyFill="1" applyBorder="1" applyProtection="1">
      <protection hidden="1"/>
    </xf>
    <xf numFmtId="0" fontId="1" fillId="5" borderId="9" xfId="17" applyNumberFormat="1" applyFont="1" applyFill="1" applyBorder="1"/>
    <xf numFmtId="164" fontId="1" fillId="5" borderId="10" xfId="17" applyNumberFormat="1" applyFill="1" applyBorder="1" applyAlignment="1">
      <alignment vertical="center"/>
    </xf>
    <xf numFmtId="164" fontId="8" fillId="5" borderId="10" xfId="17" applyNumberFormat="1" applyFont="1" applyFill="1" applyBorder="1" applyAlignment="1">
      <alignment horizontal="center" vertical="center"/>
    </xf>
    <xf numFmtId="0" fontId="8" fillId="5" borderId="9" xfId="17" applyNumberFormat="1" applyFont="1" applyFill="1" applyBorder="1" applyAlignment="1">
      <alignment horizontal="center"/>
    </xf>
    <xf numFmtId="0" fontId="1" fillId="5" borderId="10" xfId="17" applyFont="1" applyFill="1" applyBorder="1"/>
    <xf numFmtId="0" fontId="1" fillId="5" borderId="11" xfId="17" applyFont="1" applyFill="1" applyBorder="1"/>
    <xf numFmtId="0" fontId="1" fillId="5" borderId="12" xfId="17" applyNumberFormat="1" applyFont="1" applyFill="1" applyBorder="1" applyProtection="1">
      <protection hidden="1"/>
    </xf>
    <xf numFmtId="0" fontId="1" fillId="5" borderId="12" xfId="17" applyNumberFormat="1" applyFont="1" applyFill="1" applyBorder="1"/>
    <xf numFmtId="164" fontId="1" fillId="5" borderId="12" xfId="17" applyNumberFormat="1" applyFont="1" applyFill="1" applyBorder="1" applyAlignment="1">
      <alignment horizontal="center"/>
    </xf>
    <xf numFmtId="164" fontId="8" fillId="5" borderId="12" xfId="17" applyNumberFormat="1" applyFont="1" applyFill="1" applyBorder="1" applyAlignment="1">
      <alignment horizontal="center"/>
    </xf>
    <xf numFmtId="0" fontId="8" fillId="5" borderId="12" xfId="17" applyNumberFormat="1" applyFont="1" applyFill="1" applyBorder="1" applyAlignment="1">
      <alignment horizontal="center"/>
    </xf>
    <xf numFmtId="0" fontId="1" fillId="5" borderId="5" xfId="17" applyNumberFormat="1" applyFont="1" applyFill="1" applyBorder="1"/>
    <xf numFmtId="0" fontId="1" fillId="5" borderId="6" xfId="17" applyFont="1" applyFill="1" applyBorder="1"/>
    <xf numFmtId="0" fontId="1" fillId="5" borderId="9" xfId="16" applyNumberFormat="1" applyFont="1" applyFill="1" applyBorder="1" applyProtection="1">
      <protection hidden="1"/>
    </xf>
    <xf numFmtId="0" fontId="1" fillId="5" borderId="9" xfId="16" applyNumberFormat="1" applyFont="1" applyFill="1" applyBorder="1"/>
    <xf numFmtId="164" fontId="1" fillId="5" borderId="10" xfId="16" applyNumberFormat="1" applyFill="1" applyBorder="1" applyAlignment="1">
      <alignment vertical="center"/>
    </xf>
    <xf numFmtId="164" fontId="8" fillId="5" borderId="10" xfId="16" applyNumberFormat="1" applyFont="1" applyFill="1" applyBorder="1" applyAlignment="1">
      <alignment horizontal="center" vertical="center"/>
    </xf>
    <xf numFmtId="0" fontId="8" fillId="5" borderId="9" xfId="16" applyNumberFormat="1" applyFont="1" applyFill="1" applyBorder="1" applyAlignment="1">
      <alignment horizontal="center"/>
    </xf>
    <xf numFmtId="0" fontId="1" fillId="5" borderId="10" xfId="16" applyFont="1" applyFill="1" applyBorder="1"/>
    <xf numFmtId="0" fontId="1" fillId="5" borderId="11" xfId="16" applyFont="1" applyFill="1" applyBorder="1"/>
    <xf numFmtId="0" fontId="1" fillId="5" borderId="12" xfId="16" applyNumberFormat="1" applyFont="1" applyFill="1" applyBorder="1" applyProtection="1">
      <protection hidden="1"/>
    </xf>
    <xf numFmtId="0" fontId="1" fillId="5" borderId="12" xfId="16" applyNumberFormat="1" applyFont="1" applyFill="1" applyBorder="1"/>
    <xf numFmtId="164" fontId="1" fillId="5" borderId="12" xfId="16" applyNumberFormat="1" applyFont="1" applyFill="1" applyBorder="1" applyAlignment="1">
      <alignment horizontal="center"/>
    </xf>
    <xf numFmtId="164" fontId="8" fillId="5" borderId="12" xfId="16" applyNumberFormat="1" applyFont="1" applyFill="1" applyBorder="1" applyAlignment="1">
      <alignment horizontal="center"/>
    </xf>
    <xf numFmtId="0" fontId="8" fillId="5" borderId="12" xfId="16" applyNumberFormat="1" applyFont="1" applyFill="1" applyBorder="1" applyAlignment="1">
      <alignment horizontal="center"/>
    </xf>
    <xf numFmtId="0" fontId="1" fillId="5" borderId="5" xfId="16" applyNumberFormat="1" applyFont="1" applyFill="1" applyBorder="1"/>
    <xf numFmtId="0" fontId="1" fillId="5" borderId="6" xfId="16" applyFont="1" applyFill="1" applyBorder="1"/>
    <xf numFmtId="0" fontId="1" fillId="5" borderId="9" xfId="21" applyNumberFormat="1" applyFont="1" applyFill="1" applyBorder="1" applyProtection="1">
      <protection hidden="1"/>
    </xf>
    <xf numFmtId="0" fontId="1" fillId="5" borderId="9" xfId="21" applyNumberFormat="1" applyFont="1" applyFill="1" applyBorder="1"/>
    <xf numFmtId="164" fontId="1" fillId="5" borderId="10" xfId="21" applyNumberFormat="1" applyFill="1" applyBorder="1" applyAlignment="1">
      <alignment vertical="center"/>
    </xf>
    <xf numFmtId="164" fontId="8" fillId="5" borderId="10" xfId="21" applyNumberFormat="1" applyFont="1" applyFill="1" applyBorder="1" applyAlignment="1">
      <alignment horizontal="center" vertical="center"/>
    </xf>
    <xf numFmtId="0" fontId="8" fillId="5" borderId="9" xfId="21" applyNumberFormat="1" applyFont="1" applyFill="1" applyBorder="1" applyAlignment="1">
      <alignment horizontal="center"/>
    </xf>
    <xf numFmtId="0" fontId="1" fillId="5" borderId="10" xfId="21" applyFont="1" applyFill="1" applyBorder="1"/>
    <xf numFmtId="0" fontId="1" fillId="5" borderId="11" xfId="21" applyFont="1" applyFill="1" applyBorder="1"/>
    <xf numFmtId="0" fontId="1" fillId="5" borderId="12" xfId="21" applyNumberFormat="1" applyFont="1" applyFill="1" applyBorder="1" applyProtection="1">
      <protection hidden="1"/>
    </xf>
    <xf numFmtId="0" fontId="1" fillId="5" borderId="12" xfId="21" applyNumberFormat="1" applyFont="1" applyFill="1" applyBorder="1"/>
    <xf numFmtId="164" fontId="1" fillId="5" borderId="12" xfId="21" applyNumberFormat="1" applyFont="1" applyFill="1" applyBorder="1" applyAlignment="1">
      <alignment horizontal="center"/>
    </xf>
    <xf numFmtId="164" fontId="8" fillId="5" borderId="12" xfId="21" applyNumberFormat="1" applyFont="1" applyFill="1" applyBorder="1" applyAlignment="1">
      <alignment horizontal="center"/>
    </xf>
    <xf numFmtId="0" fontId="8" fillId="5" borderId="12" xfId="21" applyNumberFormat="1" applyFont="1" applyFill="1" applyBorder="1" applyAlignment="1">
      <alignment horizontal="center"/>
    </xf>
    <xf numFmtId="0" fontId="1" fillId="5" borderId="5" xfId="21" applyNumberFormat="1" applyFont="1" applyFill="1" applyBorder="1"/>
    <xf numFmtId="0" fontId="1" fillId="5" borderId="6" xfId="21" applyFont="1" applyFill="1" applyBorder="1"/>
    <xf numFmtId="0" fontId="1" fillId="5" borderId="9" xfId="13" applyNumberFormat="1" applyFont="1" applyFill="1" applyBorder="1" applyProtection="1">
      <protection hidden="1"/>
    </xf>
    <xf numFmtId="0" fontId="1" fillId="5" borderId="9" xfId="13" applyNumberFormat="1" applyFont="1" applyFill="1" applyBorder="1"/>
    <xf numFmtId="164" fontId="1" fillId="5" borderId="10" xfId="13" applyNumberFormat="1" applyFill="1" applyBorder="1" applyAlignment="1">
      <alignment vertical="center"/>
    </xf>
    <xf numFmtId="164" fontId="8" fillId="5" borderId="10" xfId="13" applyNumberFormat="1" applyFont="1" applyFill="1" applyBorder="1" applyAlignment="1">
      <alignment horizontal="center" vertical="center"/>
    </xf>
    <xf numFmtId="0" fontId="8" fillId="5" borderId="9" xfId="13" applyNumberFormat="1" applyFont="1" applyFill="1" applyBorder="1" applyAlignment="1">
      <alignment horizontal="center"/>
    </xf>
    <xf numFmtId="0" fontId="1" fillId="5" borderId="10" xfId="13" applyFont="1" applyFill="1" applyBorder="1"/>
    <xf numFmtId="0" fontId="1" fillId="5" borderId="11" xfId="13" applyFont="1" applyFill="1" applyBorder="1"/>
    <xf numFmtId="0" fontId="1" fillId="5" borderId="12" xfId="13" applyNumberFormat="1" applyFont="1" applyFill="1" applyBorder="1" applyProtection="1">
      <protection hidden="1"/>
    </xf>
    <xf numFmtId="0" fontId="1" fillId="5" borderId="12" xfId="13" applyNumberFormat="1" applyFont="1" applyFill="1" applyBorder="1"/>
    <xf numFmtId="164" fontId="1" fillId="5" borderId="12" xfId="13" applyNumberFormat="1" applyFont="1" applyFill="1" applyBorder="1" applyAlignment="1">
      <alignment horizontal="center"/>
    </xf>
    <xf numFmtId="164" fontId="8" fillId="5" borderId="12" xfId="13" applyNumberFormat="1" applyFont="1" applyFill="1" applyBorder="1" applyAlignment="1">
      <alignment horizontal="center"/>
    </xf>
    <xf numFmtId="0" fontId="8" fillId="5" borderId="12" xfId="13" applyNumberFormat="1" applyFont="1" applyFill="1" applyBorder="1" applyAlignment="1">
      <alignment horizontal="center"/>
    </xf>
    <xf numFmtId="0" fontId="1" fillId="5" borderId="5" xfId="13" applyNumberFormat="1" applyFont="1" applyFill="1" applyBorder="1"/>
    <xf numFmtId="0" fontId="1" fillId="5" borderId="6" xfId="13" applyFont="1" applyFill="1" applyBorder="1"/>
    <xf numFmtId="0" fontId="1" fillId="5" borderId="9" xfId="20" applyNumberFormat="1" applyFont="1" applyFill="1" applyBorder="1" applyProtection="1">
      <protection hidden="1"/>
    </xf>
    <xf numFmtId="0" fontId="1" fillId="5" borderId="9" xfId="20" applyNumberFormat="1" applyFont="1" applyFill="1" applyBorder="1"/>
    <xf numFmtId="164" fontId="1" fillId="5" borderId="10" xfId="20" applyNumberFormat="1" applyFill="1" applyBorder="1" applyAlignment="1">
      <alignment vertical="center"/>
    </xf>
    <xf numFmtId="164" fontId="8" fillId="5" borderId="10" xfId="20" applyNumberFormat="1" applyFont="1" applyFill="1" applyBorder="1" applyAlignment="1">
      <alignment horizontal="center" vertical="center"/>
    </xf>
    <xf numFmtId="0" fontId="8" fillId="5" borderId="9" xfId="20" applyNumberFormat="1" applyFont="1" applyFill="1" applyBorder="1" applyAlignment="1">
      <alignment horizontal="center"/>
    </xf>
    <xf numFmtId="0" fontId="1" fillId="5" borderId="10" xfId="20" applyFont="1" applyFill="1" applyBorder="1"/>
    <xf numFmtId="0" fontId="1" fillId="5" borderId="11" xfId="20" applyFont="1" applyFill="1" applyBorder="1"/>
    <xf numFmtId="0" fontId="1" fillId="5" borderId="12" xfId="20" applyNumberFormat="1" applyFont="1" applyFill="1" applyBorder="1" applyProtection="1">
      <protection hidden="1"/>
    </xf>
    <xf numFmtId="0" fontId="1" fillId="5" borderId="12" xfId="20" applyNumberFormat="1" applyFont="1" applyFill="1" applyBorder="1"/>
    <xf numFmtId="164" fontId="1" fillId="5" borderId="12" xfId="20" applyNumberFormat="1" applyFont="1" applyFill="1" applyBorder="1" applyAlignment="1">
      <alignment horizontal="center"/>
    </xf>
    <xf numFmtId="164" fontId="8" fillId="5" borderId="12" xfId="20" applyNumberFormat="1" applyFont="1" applyFill="1" applyBorder="1" applyAlignment="1">
      <alignment horizontal="center"/>
    </xf>
    <xf numFmtId="0" fontId="8" fillId="5" borderId="12" xfId="20" applyNumberFormat="1" applyFont="1" applyFill="1" applyBorder="1" applyAlignment="1">
      <alignment horizontal="center"/>
    </xf>
    <xf numFmtId="0" fontId="1" fillId="5" borderId="5" xfId="20" applyNumberFormat="1" applyFont="1" applyFill="1" applyBorder="1"/>
    <xf numFmtId="0" fontId="1" fillId="5" borderId="6" xfId="20" applyFont="1" applyFill="1" applyBorder="1"/>
    <xf numFmtId="0" fontId="1" fillId="5" borderId="9" xfId="19" applyNumberFormat="1" applyFont="1" applyFill="1" applyBorder="1" applyProtection="1">
      <protection hidden="1"/>
    </xf>
    <xf numFmtId="0" fontId="1" fillId="5" borderId="9" xfId="19" applyNumberFormat="1" applyFont="1" applyFill="1" applyBorder="1"/>
    <xf numFmtId="164" fontId="1" fillId="5" borderId="10" xfId="19" applyNumberFormat="1" applyFill="1" applyBorder="1" applyAlignment="1">
      <alignment vertical="center"/>
    </xf>
    <xf numFmtId="164" fontId="8" fillId="5" borderId="10" xfId="19" applyNumberFormat="1" applyFont="1" applyFill="1" applyBorder="1" applyAlignment="1">
      <alignment horizontal="center" vertical="center"/>
    </xf>
    <xf numFmtId="0" fontId="8" fillId="5" borderId="9" xfId="19" applyNumberFormat="1" applyFont="1" applyFill="1" applyBorder="1" applyAlignment="1">
      <alignment horizontal="center"/>
    </xf>
    <xf numFmtId="0" fontId="1" fillId="5" borderId="10" xfId="19" applyFont="1" applyFill="1" applyBorder="1"/>
    <xf numFmtId="0" fontId="1" fillId="5" borderId="11" xfId="19" applyFont="1" applyFill="1" applyBorder="1"/>
    <xf numFmtId="0" fontId="1" fillId="5" borderId="12" xfId="19" applyNumberFormat="1" applyFont="1" applyFill="1" applyBorder="1" applyProtection="1">
      <protection hidden="1"/>
    </xf>
    <xf numFmtId="0" fontId="1" fillId="5" borderId="12" xfId="19" applyNumberFormat="1" applyFont="1" applyFill="1" applyBorder="1"/>
    <xf numFmtId="164" fontId="1" fillId="5" borderId="12" xfId="19" applyNumberFormat="1" applyFont="1" applyFill="1" applyBorder="1" applyAlignment="1">
      <alignment horizontal="center"/>
    </xf>
    <xf numFmtId="164" fontId="8" fillId="5" borderId="12" xfId="19" applyNumberFormat="1" applyFont="1" applyFill="1" applyBorder="1" applyAlignment="1">
      <alignment horizontal="center"/>
    </xf>
    <xf numFmtId="0" fontId="8" fillId="5" borderId="12" xfId="19" applyNumberFormat="1" applyFont="1" applyFill="1" applyBorder="1" applyAlignment="1">
      <alignment horizontal="center"/>
    </xf>
    <xf numFmtId="0" fontId="1" fillId="5" borderId="5" xfId="19" applyNumberFormat="1" applyFont="1" applyFill="1" applyBorder="1"/>
    <xf numFmtId="0" fontId="1" fillId="5" borderId="6" xfId="19" applyFont="1" applyFill="1" applyBorder="1"/>
    <xf numFmtId="0" fontId="1" fillId="5" borderId="9" xfId="18" applyNumberFormat="1" applyFont="1" applyFill="1" applyBorder="1" applyProtection="1">
      <protection hidden="1"/>
    </xf>
    <xf numFmtId="0" fontId="1" fillId="5" borderId="9" xfId="18" applyNumberFormat="1" applyFont="1" applyFill="1" applyBorder="1"/>
    <xf numFmtId="164" fontId="1" fillId="5" borderId="10" xfId="18" applyNumberFormat="1" applyFill="1" applyBorder="1" applyAlignment="1">
      <alignment vertical="center"/>
    </xf>
    <xf numFmtId="164" fontId="8" fillId="5" borderId="10" xfId="18" applyNumberFormat="1" applyFont="1" applyFill="1" applyBorder="1" applyAlignment="1">
      <alignment horizontal="center" vertical="center"/>
    </xf>
    <xf numFmtId="0" fontId="8" fillId="5" borderId="9" xfId="18" applyNumberFormat="1" applyFont="1" applyFill="1" applyBorder="1" applyAlignment="1">
      <alignment horizontal="center"/>
    </xf>
    <xf numFmtId="0" fontId="1" fillId="5" borderId="10" xfId="18" applyFont="1" applyFill="1" applyBorder="1"/>
    <xf numFmtId="0" fontId="1" fillId="5" borderId="11" xfId="18" applyFont="1" applyFill="1" applyBorder="1"/>
    <xf numFmtId="0" fontId="1" fillId="5" borderId="12" xfId="18" applyNumberFormat="1" applyFont="1" applyFill="1" applyBorder="1" applyProtection="1">
      <protection hidden="1"/>
    </xf>
    <xf numFmtId="0" fontId="1" fillId="5" borderId="12" xfId="18" applyNumberFormat="1" applyFont="1" applyFill="1" applyBorder="1"/>
    <xf numFmtId="164" fontId="1" fillId="5" borderId="12" xfId="18" applyNumberFormat="1" applyFont="1" applyFill="1" applyBorder="1" applyAlignment="1">
      <alignment horizontal="center"/>
    </xf>
    <xf numFmtId="164" fontId="8" fillId="5" borderId="12" xfId="18" applyNumberFormat="1" applyFont="1" applyFill="1" applyBorder="1" applyAlignment="1">
      <alignment horizontal="center"/>
    </xf>
    <xf numFmtId="0" fontId="8" fillId="5" borderId="12" xfId="18" applyNumberFormat="1" applyFont="1" applyFill="1" applyBorder="1" applyAlignment="1">
      <alignment horizontal="center"/>
    </xf>
    <xf numFmtId="0" fontId="1" fillId="5" borderId="5" xfId="18" applyNumberFormat="1" applyFont="1" applyFill="1" applyBorder="1"/>
    <xf numFmtId="0" fontId="1" fillId="5" borderId="6" xfId="18" applyFont="1" applyFill="1" applyBorder="1"/>
    <xf numFmtId="0" fontId="1" fillId="5" borderId="9" xfId="14" applyNumberFormat="1" applyFont="1" applyFill="1" applyBorder="1" applyProtection="1">
      <protection hidden="1"/>
    </xf>
    <xf numFmtId="0" fontId="1" fillId="5" borderId="9" xfId="14" applyNumberFormat="1" applyFont="1" applyFill="1" applyBorder="1"/>
    <xf numFmtId="164" fontId="1" fillId="5" borderId="10" xfId="14" applyNumberFormat="1" applyFill="1" applyBorder="1" applyAlignment="1">
      <alignment vertical="center"/>
    </xf>
    <xf numFmtId="164" fontId="8" fillId="5" borderId="10" xfId="14" applyNumberFormat="1" applyFont="1" applyFill="1" applyBorder="1" applyAlignment="1">
      <alignment horizontal="center" vertical="center"/>
    </xf>
    <xf numFmtId="0" fontId="8" fillId="5" borderId="9" xfId="14" applyNumberFormat="1" applyFont="1" applyFill="1" applyBorder="1" applyAlignment="1">
      <alignment horizontal="center"/>
    </xf>
    <xf numFmtId="0" fontId="1" fillId="5" borderId="10" xfId="14" applyFont="1" applyFill="1" applyBorder="1"/>
    <xf numFmtId="0" fontId="1" fillId="5" borderId="11" xfId="14" applyFont="1" applyFill="1" applyBorder="1"/>
    <xf numFmtId="0" fontId="1" fillId="5" borderId="12" xfId="14" applyNumberFormat="1" applyFont="1" applyFill="1" applyBorder="1" applyProtection="1">
      <protection hidden="1"/>
    </xf>
    <xf numFmtId="0" fontId="1" fillId="5" borderId="12" xfId="14" applyNumberFormat="1" applyFont="1" applyFill="1" applyBorder="1"/>
    <xf numFmtId="164" fontId="1" fillId="5" borderId="12" xfId="14" applyNumberFormat="1" applyFont="1" applyFill="1" applyBorder="1" applyAlignment="1">
      <alignment horizontal="center"/>
    </xf>
    <xf numFmtId="164" fontId="8" fillId="5" borderId="12" xfId="14" applyNumberFormat="1" applyFont="1" applyFill="1" applyBorder="1" applyAlignment="1">
      <alignment horizontal="center"/>
    </xf>
    <xf numFmtId="0" fontId="8" fillId="5" borderId="12" xfId="14" applyNumberFormat="1" applyFont="1" applyFill="1" applyBorder="1" applyAlignment="1">
      <alignment horizontal="center"/>
    </xf>
    <xf numFmtId="0" fontId="1" fillId="5" borderId="5" xfId="14" applyNumberFormat="1" applyFont="1" applyFill="1" applyBorder="1"/>
    <xf numFmtId="0" fontId="1" fillId="5" borderId="6" xfId="14" applyFont="1" applyFill="1" applyBorder="1"/>
    <xf numFmtId="0" fontId="1" fillId="5" borderId="9" xfId="24" applyNumberFormat="1" applyFont="1" applyFill="1" applyBorder="1" applyProtection="1">
      <protection hidden="1"/>
    </xf>
    <xf numFmtId="0" fontId="1" fillId="5" borderId="9" xfId="24" applyNumberFormat="1" applyFont="1" applyFill="1" applyBorder="1"/>
    <xf numFmtId="164" fontId="1" fillId="5" borderId="10" xfId="24" applyNumberFormat="1" applyFill="1" applyBorder="1" applyAlignment="1">
      <alignment vertical="center"/>
    </xf>
    <xf numFmtId="164" fontId="8" fillId="5" borderId="10" xfId="24" applyNumberFormat="1" applyFont="1" applyFill="1" applyBorder="1" applyAlignment="1">
      <alignment horizontal="center" vertical="center"/>
    </xf>
    <xf numFmtId="0" fontId="8" fillId="5" borderId="9" xfId="24" applyNumberFormat="1" applyFont="1" applyFill="1" applyBorder="1" applyAlignment="1">
      <alignment horizontal="center"/>
    </xf>
    <xf numFmtId="0" fontId="1" fillId="5" borderId="10" xfId="24" applyFont="1" applyFill="1" applyBorder="1"/>
    <xf numFmtId="0" fontId="1" fillId="5" borderId="11" xfId="24" applyFont="1" applyFill="1" applyBorder="1"/>
    <xf numFmtId="0" fontId="1" fillId="5" borderId="12" xfId="24" applyNumberFormat="1" applyFont="1" applyFill="1" applyBorder="1" applyProtection="1">
      <protection hidden="1"/>
    </xf>
    <xf numFmtId="0" fontId="1" fillId="5" borderId="12" xfId="24" applyNumberFormat="1" applyFont="1" applyFill="1" applyBorder="1"/>
    <xf numFmtId="164" fontId="1" fillId="5" borderId="12" xfId="24" applyNumberFormat="1" applyFont="1" applyFill="1" applyBorder="1" applyAlignment="1">
      <alignment horizontal="center"/>
    </xf>
    <xf numFmtId="164" fontId="8" fillId="5" borderId="12" xfId="24" applyNumberFormat="1" applyFont="1" applyFill="1" applyBorder="1" applyAlignment="1">
      <alignment horizontal="center"/>
    </xf>
    <xf numFmtId="0" fontId="8" fillId="5" borderId="12" xfId="24" applyNumberFormat="1" applyFont="1" applyFill="1" applyBorder="1" applyAlignment="1">
      <alignment horizontal="center"/>
    </xf>
    <xf numFmtId="0" fontId="1" fillId="5" borderId="5" xfId="24" applyNumberFormat="1" applyFont="1" applyFill="1" applyBorder="1"/>
    <xf numFmtId="0" fontId="1" fillId="5" borderId="6" xfId="24" applyFont="1" applyFill="1" applyBorder="1"/>
    <xf numFmtId="0" fontId="1" fillId="5" borderId="9" xfId="23" applyNumberFormat="1" applyFont="1" applyFill="1" applyBorder="1" applyProtection="1">
      <protection hidden="1"/>
    </xf>
    <xf numFmtId="0" fontId="1" fillId="5" borderId="9" xfId="23" applyNumberFormat="1" applyFont="1" applyFill="1" applyBorder="1"/>
    <xf numFmtId="164" fontId="1" fillId="5" borderId="10" xfId="23" applyNumberFormat="1" applyFill="1" applyBorder="1" applyAlignment="1">
      <alignment vertical="center"/>
    </xf>
    <xf numFmtId="164" fontId="8" fillId="5" borderId="10" xfId="23" applyNumberFormat="1" applyFont="1" applyFill="1" applyBorder="1" applyAlignment="1">
      <alignment horizontal="center" vertical="center"/>
    </xf>
    <xf numFmtId="0" fontId="8" fillId="5" borderId="9" xfId="23" applyNumberFormat="1" applyFont="1" applyFill="1" applyBorder="1" applyAlignment="1">
      <alignment horizontal="center"/>
    </xf>
    <xf numFmtId="0" fontId="1" fillId="5" borderId="10" xfId="23" applyFont="1" applyFill="1" applyBorder="1"/>
    <xf numFmtId="0" fontId="1" fillId="5" borderId="11" xfId="23" applyFont="1" applyFill="1" applyBorder="1"/>
    <xf numFmtId="0" fontId="1" fillId="5" borderId="12" xfId="23" applyNumberFormat="1" applyFont="1" applyFill="1" applyBorder="1" applyProtection="1">
      <protection hidden="1"/>
    </xf>
    <xf numFmtId="0" fontId="1" fillId="5" borderId="12" xfId="23" applyNumberFormat="1" applyFont="1" applyFill="1" applyBorder="1"/>
    <xf numFmtId="164" fontId="1" fillId="5" borderId="12" xfId="23" applyNumberFormat="1" applyFont="1" applyFill="1" applyBorder="1" applyAlignment="1">
      <alignment horizontal="center"/>
    </xf>
    <xf numFmtId="164" fontId="8" fillId="5" borderId="12" xfId="23" applyNumberFormat="1" applyFont="1" applyFill="1" applyBorder="1" applyAlignment="1">
      <alignment horizontal="center"/>
    </xf>
    <xf numFmtId="0" fontId="8" fillId="5" borderId="12" xfId="23" applyNumberFormat="1" applyFont="1" applyFill="1" applyBorder="1" applyAlignment="1">
      <alignment horizontal="center"/>
    </xf>
    <xf numFmtId="0" fontId="1" fillId="5" borderId="5" xfId="23" applyNumberFormat="1" applyFont="1" applyFill="1" applyBorder="1"/>
    <xf numFmtId="0" fontId="1" fillId="5" borderId="6" xfId="23" applyFont="1" applyFill="1" applyBorder="1"/>
    <xf numFmtId="0" fontId="1" fillId="5" borderId="9" xfId="22" applyNumberFormat="1" applyFont="1" applyFill="1" applyBorder="1" applyProtection="1">
      <protection hidden="1"/>
    </xf>
    <xf numFmtId="0" fontId="1" fillId="5" borderId="9" xfId="22" applyNumberFormat="1" applyFont="1" applyFill="1" applyBorder="1"/>
    <xf numFmtId="164" fontId="1" fillId="5" borderId="10" xfId="22" applyNumberFormat="1" applyFill="1" applyBorder="1" applyAlignment="1">
      <alignment vertical="center"/>
    </xf>
    <xf numFmtId="164" fontId="8" fillId="5" borderId="10" xfId="22" applyNumberFormat="1" applyFont="1" applyFill="1" applyBorder="1" applyAlignment="1">
      <alignment horizontal="center" vertical="center"/>
    </xf>
    <xf numFmtId="0" fontId="8" fillId="5" borderId="9" xfId="22" applyNumberFormat="1" applyFont="1" applyFill="1" applyBorder="1" applyAlignment="1">
      <alignment horizontal="center"/>
    </xf>
    <xf numFmtId="0" fontId="1" fillId="5" borderId="10" xfId="22" applyFont="1" applyFill="1" applyBorder="1"/>
    <xf numFmtId="0" fontId="1" fillId="5" borderId="11" xfId="22" applyFont="1" applyFill="1" applyBorder="1"/>
    <xf numFmtId="0" fontId="1" fillId="5" borderId="12" xfId="22" applyNumberFormat="1" applyFont="1" applyFill="1" applyBorder="1" applyProtection="1">
      <protection hidden="1"/>
    </xf>
    <xf numFmtId="0" fontId="1" fillId="5" borderId="12" xfId="22" applyNumberFormat="1" applyFont="1" applyFill="1" applyBorder="1"/>
    <xf numFmtId="164" fontId="1" fillId="5" borderId="12" xfId="22" applyNumberFormat="1" applyFont="1" applyFill="1" applyBorder="1" applyAlignment="1">
      <alignment horizontal="center"/>
    </xf>
    <xf numFmtId="164" fontId="8" fillId="5" borderId="12" xfId="22" applyNumberFormat="1" applyFont="1" applyFill="1" applyBorder="1" applyAlignment="1">
      <alignment horizontal="center"/>
    </xf>
    <xf numFmtId="0" fontId="8" fillId="5" borderId="12" xfId="22" applyNumberFormat="1" applyFont="1" applyFill="1" applyBorder="1" applyAlignment="1">
      <alignment horizontal="center"/>
    </xf>
    <xf numFmtId="0" fontId="1" fillId="5" borderId="5" xfId="22" applyNumberFormat="1" applyFont="1" applyFill="1" applyBorder="1"/>
    <xf numFmtId="0" fontId="1" fillId="5" borderId="6" xfId="22" applyFont="1" applyFill="1" applyBorder="1"/>
    <xf numFmtId="0" fontId="1" fillId="5" borderId="9" xfId="15" applyNumberFormat="1" applyFont="1" applyFill="1" applyBorder="1" applyProtection="1">
      <protection hidden="1"/>
    </xf>
    <xf numFmtId="0" fontId="1" fillId="5" borderId="9" xfId="15" applyNumberFormat="1" applyFont="1" applyFill="1" applyBorder="1"/>
    <xf numFmtId="164" fontId="1" fillId="5" borderId="10" xfId="15" applyNumberFormat="1" applyFill="1" applyBorder="1" applyAlignment="1">
      <alignment vertical="center"/>
    </xf>
    <xf numFmtId="164" fontId="8" fillId="5" borderId="10" xfId="15" applyNumberFormat="1" applyFont="1" applyFill="1" applyBorder="1" applyAlignment="1">
      <alignment horizontal="center" vertical="center"/>
    </xf>
    <xf numFmtId="0" fontId="8" fillId="5" borderId="9" xfId="15" applyNumberFormat="1" applyFont="1" applyFill="1" applyBorder="1" applyAlignment="1">
      <alignment horizontal="center"/>
    </xf>
    <xf numFmtId="0" fontId="1" fillId="5" borderId="10" xfId="15" applyFont="1" applyFill="1" applyBorder="1"/>
    <xf numFmtId="0" fontId="1" fillId="5" borderId="11" xfId="15" applyFont="1" applyFill="1" applyBorder="1"/>
    <xf numFmtId="0" fontId="1" fillId="5" borderId="12" xfId="15" applyNumberFormat="1" applyFont="1" applyFill="1" applyBorder="1" applyProtection="1">
      <protection hidden="1"/>
    </xf>
    <xf numFmtId="0" fontId="1" fillId="5" borderId="12" xfId="15" applyNumberFormat="1" applyFont="1" applyFill="1" applyBorder="1"/>
    <xf numFmtId="164" fontId="1" fillId="5" borderId="12" xfId="15" applyNumberFormat="1" applyFont="1" applyFill="1" applyBorder="1" applyAlignment="1">
      <alignment horizontal="center"/>
    </xf>
    <xf numFmtId="164" fontId="8" fillId="5" borderId="12" xfId="15" applyNumberFormat="1" applyFont="1" applyFill="1" applyBorder="1" applyAlignment="1">
      <alignment horizontal="center"/>
    </xf>
    <xf numFmtId="0" fontId="8" fillId="5" borderId="12" xfId="15" applyNumberFormat="1" applyFont="1" applyFill="1" applyBorder="1" applyAlignment="1">
      <alignment horizontal="center"/>
    </xf>
    <xf numFmtId="0" fontId="1" fillId="5" borderId="5" xfId="15" applyNumberFormat="1" applyFont="1" applyFill="1" applyBorder="1"/>
    <xf numFmtId="0" fontId="1" fillId="5" borderId="6" xfId="15" applyFont="1" applyFill="1" applyBorder="1"/>
    <xf numFmtId="165" fontId="4" fillId="6" borderId="1" xfId="16" applyNumberFormat="1" applyFont="1" applyFill="1" applyBorder="1" applyAlignment="1" applyProtection="1">
      <alignment horizontal="left" vertical="center"/>
      <protection locked="0"/>
    </xf>
    <xf numFmtId="165" fontId="4" fillId="6" borderId="1" xfId="21" applyNumberFormat="1" applyFont="1" applyFill="1" applyBorder="1" applyAlignment="1" applyProtection="1">
      <alignment horizontal="left" vertical="center"/>
      <protection locked="0"/>
    </xf>
    <xf numFmtId="165" fontId="4" fillId="6" borderId="1" xfId="13" applyNumberFormat="1" applyFont="1" applyFill="1" applyBorder="1" applyAlignment="1" applyProtection="1">
      <alignment horizontal="left" vertical="center"/>
      <protection locked="0"/>
    </xf>
    <xf numFmtId="165" fontId="4" fillId="6" borderId="1" xfId="20" applyNumberFormat="1" applyFont="1" applyFill="1" applyBorder="1" applyAlignment="1" applyProtection="1">
      <alignment horizontal="left" vertical="center"/>
      <protection locked="0"/>
    </xf>
    <xf numFmtId="165" fontId="4" fillId="6" borderId="1" xfId="19" applyNumberFormat="1" applyFont="1" applyFill="1" applyBorder="1" applyAlignment="1" applyProtection="1">
      <alignment horizontal="left" vertical="center"/>
      <protection locked="0"/>
    </xf>
    <xf numFmtId="165" fontId="4" fillId="6" borderId="1" xfId="18" applyNumberFormat="1" applyFont="1" applyFill="1" applyBorder="1" applyAlignment="1" applyProtection="1">
      <alignment horizontal="left" vertical="center"/>
      <protection locked="0"/>
    </xf>
    <xf numFmtId="165" fontId="4" fillId="6" borderId="1" xfId="14" applyNumberFormat="1" applyFont="1" applyFill="1" applyBorder="1" applyAlignment="1" applyProtection="1">
      <alignment horizontal="left" vertical="center"/>
      <protection locked="0"/>
    </xf>
    <xf numFmtId="165" fontId="4" fillId="6" borderId="1" xfId="24" applyNumberFormat="1" applyFont="1" applyFill="1" applyBorder="1" applyAlignment="1" applyProtection="1">
      <alignment horizontal="left" vertical="center"/>
      <protection locked="0"/>
    </xf>
    <xf numFmtId="165" fontId="4" fillId="6" borderId="1" xfId="23" applyNumberFormat="1" applyFont="1" applyFill="1" applyBorder="1" applyAlignment="1" applyProtection="1">
      <alignment horizontal="left" vertical="center"/>
      <protection locked="0"/>
    </xf>
    <xf numFmtId="165" fontId="4" fillId="6" borderId="1" xfId="22" applyNumberFormat="1" applyFont="1" applyFill="1" applyBorder="1" applyAlignment="1" applyProtection="1">
      <alignment horizontal="left" vertical="center"/>
      <protection locked="0"/>
    </xf>
    <xf numFmtId="165" fontId="4" fillId="6" borderId="1" xfId="15" applyNumberFormat="1" applyFont="1" applyFill="1" applyBorder="1" applyAlignment="1" applyProtection="1">
      <alignment horizontal="left" vertical="center"/>
      <protection locked="0"/>
    </xf>
    <xf numFmtId="164" fontId="1" fillId="5" borderId="3" xfId="17" applyNumberFormat="1" applyFont="1" applyFill="1" applyBorder="1" applyAlignment="1">
      <alignment horizontal="center" vertical="center"/>
    </xf>
    <xf numFmtId="164" fontId="1" fillId="5" borderId="3" xfId="16" applyNumberFormat="1" applyFont="1" applyFill="1" applyBorder="1" applyAlignment="1">
      <alignment horizontal="center" vertical="center"/>
    </xf>
    <xf numFmtId="164" fontId="1" fillId="5" borderId="3" xfId="21" applyNumberFormat="1" applyFont="1" applyFill="1" applyBorder="1" applyAlignment="1">
      <alignment horizontal="center" vertical="center"/>
    </xf>
    <xf numFmtId="164" fontId="1" fillId="5" borderId="3" xfId="13" applyNumberFormat="1" applyFont="1" applyFill="1" applyBorder="1" applyAlignment="1">
      <alignment horizontal="center" vertical="center"/>
    </xf>
    <xf numFmtId="164" fontId="1" fillId="5" borderId="3" xfId="20" applyNumberFormat="1" applyFont="1" applyFill="1" applyBorder="1" applyAlignment="1">
      <alignment horizontal="center" vertical="center"/>
    </xf>
    <xf numFmtId="164" fontId="1" fillId="5" borderId="3" xfId="19" applyNumberFormat="1" applyFont="1" applyFill="1" applyBorder="1" applyAlignment="1">
      <alignment horizontal="center" vertical="center"/>
    </xf>
    <xf numFmtId="164" fontId="1" fillId="5" borderId="3" xfId="18" applyNumberFormat="1" applyFont="1" applyFill="1" applyBorder="1" applyAlignment="1">
      <alignment horizontal="center" vertical="center"/>
    </xf>
    <xf numFmtId="164" fontId="1" fillId="5" borderId="3" xfId="14" applyNumberFormat="1" applyFont="1" applyFill="1" applyBorder="1" applyAlignment="1">
      <alignment horizontal="center" vertical="center"/>
    </xf>
    <xf numFmtId="164" fontId="1" fillId="5" borderId="3" xfId="24" applyNumberFormat="1" applyFont="1" applyFill="1" applyBorder="1" applyAlignment="1">
      <alignment horizontal="center" vertical="center"/>
    </xf>
    <xf numFmtId="164" fontId="1" fillId="5" borderId="3" xfId="23" applyNumberFormat="1" applyFont="1" applyFill="1" applyBorder="1" applyAlignment="1">
      <alignment horizontal="center" vertical="center"/>
    </xf>
    <xf numFmtId="164" fontId="1" fillId="5" borderId="3" xfId="22" applyNumberFormat="1" applyFont="1" applyFill="1" applyBorder="1" applyAlignment="1">
      <alignment horizontal="center" vertical="center"/>
    </xf>
    <xf numFmtId="164" fontId="1" fillId="5" borderId="3" xfId="15" applyNumberFormat="1" applyFont="1" applyFill="1" applyBorder="1" applyAlignment="1">
      <alignment horizontal="center" vertical="center"/>
    </xf>
  </cellXfs>
  <cellStyles count="25">
    <cellStyle name="Dezimal_April" xfId="1"/>
    <cellStyle name="Dezimal_August" xfId="2"/>
    <cellStyle name="Dezimal_Dezember" xfId="3"/>
    <cellStyle name="Dezimal_Februar" xfId="4"/>
    <cellStyle name="Dezimal_Januar" xfId="5"/>
    <cellStyle name="Dezimal_Juli" xfId="6"/>
    <cellStyle name="Dezimal_Juni" xfId="7"/>
    <cellStyle name="Dezimal_Mai" xfId="8"/>
    <cellStyle name="Dezimal_März" xfId="9"/>
    <cellStyle name="Dezimal_November" xfId="10"/>
    <cellStyle name="Dezimal_Oktober" xfId="11"/>
    <cellStyle name="Dezimal_September" xfId="12"/>
    <cellStyle name="Standard" xfId="0" builtinId="0"/>
    <cellStyle name="Standard_April" xfId="13"/>
    <cellStyle name="Standard_August" xfId="14"/>
    <cellStyle name="Standard_Dezember" xfId="15"/>
    <cellStyle name="Standard_Februar" xfId="16"/>
    <cellStyle name="Standard_Januar" xfId="17"/>
    <cellStyle name="Standard_Juli" xfId="18"/>
    <cellStyle name="Standard_Juni" xfId="19"/>
    <cellStyle name="Standard_Mai" xfId="20"/>
    <cellStyle name="Standard_März" xfId="21"/>
    <cellStyle name="Standard_November" xfId="22"/>
    <cellStyle name="Standard_Oktober" xfId="23"/>
    <cellStyle name="Standard_September" xfId="24"/>
  </cellStyles>
  <dxfs count="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C00000"/>
      </font>
      <fill>
        <patternFill patternType="none">
          <bgColor auto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5</xdr:row>
      <xdr:rowOff>0</xdr:rowOff>
    </xdr:from>
    <xdr:to>
      <xdr:col>5</xdr:col>
      <xdr:colOff>495300</xdr:colOff>
      <xdr:row>6</xdr:row>
      <xdr:rowOff>0</xdr:rowOff>
    </xdr:to>
    <xdr:pic>
      <xdr:nvPicPr>
        <xdr:cNvPr id="10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162050"/>
          <a:ext cx="2419350" cy="1714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10</xdr:col>
      <xdr:colOff>19050</xdr:colOff>
      <xdr:row>0</xdr:row>
      <xdr:rowOff>400050</xdr:rowOff>
    </xdr:to>
    <xdr:pic>
      <xdr:nvPicPr>
        <xdr:cNvPr id="1038" name="Grafik 2" descr="supportnet_logo_nurlogo-www-supportnet-de_2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71825" y="0"/>
          <a:ext cx="2295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0</xdr:row>
      <xdr:rowOff>0</xdr:rowOff>
    </xdr:from>
    <xdr:to>
      <xdr:col>10</xdr:col>
      <xdr:colOff>28575</xdr:colOff>
      <xdr:row>0</xdr:row>
      <xdr:rowOff>400050</xdr:rowOff>
    </xdr:to>
    <xdr:pic>
      <xdr:nvPicPr>
        <xdr:cNvPr id="10244" name="Grafik 1" descr="supportnet_logo_nurlogo-www-supportnet-de_2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2775" y="0"/>
          <a:ext cx="2295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447675</xdr:colOff>
      <xdr:row>0</xdr:row>
      <xdr:rowOff>0</xdr:rowOff>
    </xdr:from>
    <xdr:to>
      <xdr:col>10</xdr:col>
      <xdr:colOff>28575</xdr:colOff>
      <xdr:row>0</xdr:row>
      <xdr:rowOff>400050</xdr:rowOff>
    </xdr:to>
    <xdr:pic>
      <xdr:nvPicPr>
        <xdr:cNvPr id="11268" name="Grafik 1" descr="supportnet_logo_nurlogo-www-supportnet-de_2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0"/>
          <a:ext cx="2295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</xdr:row>
      <xdr:rowOff>0</xdr:rowOff>
    </xdr:from>
    <xdr:to>
      <xdr:col>6</xdr:col>
      <xdr:colOff>85725</xdr:colOff>
      <xdr:row>6</xdr:row>
      <xdr:rowOff>0</xdr:rowOff>
    </xdr:to>
    <xdr:pic>
      <xdr:nvPicPr>
        <xdr:cNvPr id="123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825" y="1162050"/>
          <a:ext cx="2228850" cy="1714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10</xdr:col>
      <xdr:colOff>9525</xdr:colOff>
      <xdr:row>0</xdr:row>
      <xdr:rowOff>400050</xdr:rowOff>
    </xdr:to>
    <xdr:pic>
      <xdr:nvPicPr>
        <xdr:cNvPr id="12302" name="Grafik 2" descr="supportnet_logo_nurlogo-www-supportnet-de_2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43225" y="0"/>
          <a:ext cx="2295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0</xdr:row>
      <xdr:rowOff>0</xdr:rowOff>
    </xdr:from>
    <xdr:to>
      <xdr:col>10</xdr:col>
      <xdr:colOff>9525</xdr:colOff>
      <xdr:row>0</xdr:row>
      <xdr:rowOff>400050</xdr:rowOff>
    </xdr:to>
    <xdr:pic>
      <xdr:nvPicPr>
        <xdr:cNvPr id="2052" name="Grafik 1" descr="supportnet_logo_nurlogo-www-supportnet-de_2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0"/>
          <a:ext cx="2295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6</xdr:col>
      <xdr:colOff>9525</xdr:colOff>
      <xdr:row>6</xdr:row>
      <xdr:rowOff>0</xdr:rowOff>
    </xdr:to>
    <xdr:pic>
      <xdr:nvPicPr>
        <xdr:cNvPr id="30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1162050"/>
          <a:ext cx="2362200" cy="1714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5</xdr:col>
      <xdr:colOff>428625</xdr:colOff>
      <xdr:row>0</xdr:row>
      <xdr:rowOff>9525</xdr:rowOff>
    </xdr:from>
    <xdr:to>
      <xdr:col>10</xdr:col>
      <xdr:colOff>9525</xdr:colOff>
      <xdr:row>0</xdr:row>
      <xdr:rowOff>409575</xdr:rowOff>
    </xdr:to>
    <xdr:pic>
      <xdr:nvPicPr>
        <xdr:cNvPr id="3086" name="Grafik 2" descr="supportnet_logo_nurlogo-www-supportnet-de_2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86100" y="9525"/>
          <a:ext cx="2295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5</xdr:row>
      <xdr:rowOff>9525</xdr:rowOff>
    </xdr:from>
    <xdr:to>
      <xdr:col>5</xdr:col>
      <xdr:colOff>476250</xdr:colOff>
      <xdr:row>6</xdr:row>
      <xdr:rowOff>9525</xdr:rowOff>
    </xdr:to>
    <xdr:pic>
      <xdr:nvPicPr>
        <xdr:cNvPr id="4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1171575"/>
          <a:ext cx="2390775" cy="1714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5</xdr:col>
      <xdr:colOff>409575</xdr:colOff>
      <xdr:row>0</xdr:row>
      <xdr:rowOff>0</xdr:rowOff>
    </xdr:from>
    <xdr:to>
      <xdr:col>9</xdr:col>
      <xdr:colOff>247650</xdr:colOff>
      <xdr:row>0</xdr:row>
      <xdr:rowOff>400050</xdr:rowOff>
    </xdr:to>
    <xdr:pic>
      <xdr:nvPicPr>
        <xdr:cNvPr id="4110" name="Grafik 2" descr="supportnet_logo_nurlogo-www-supportnet-de_2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95625" y="0"/>
          <a:ext cx="2295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466725</xdr:colOff>
      <xdr:row>0</xdr:row>
      <xdr:rowOff>0</xdr:rowOff>
    </xdr:from>
    <xdr:to>
      <xdr:col>10</xdr:col>
      <xdr:colOff>47625</xdr:colOff>
      <xdr:row>0</xdr:row>
      <xdr:rowOff>400050</xdr:rowOff>
    </xdr:to>
    <xdr:pic>
      <xdr:nvPicPr>
        <xdr:cNvPr id="5124" name="Grafik 1" descr="supportnet_logo_nurlogo-www-supportnet-de_2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0"/>
          <a:ext cx="2295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10</xdr:col>
      <xdr:colOff>28575</xdr:colOff>
      <xdr:row>0</xdr:row>
      <xdr:rowOff>400050</xdr:rowOff>
    </xdr:to>
    <xdr:pic>
      <xdr:nvPicPr>
        <xdr:cNvPr id="6148" name="Grafik 1" descr="supportnet_logo_nurlogo-www-supportnet-de_2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0"/>
          <a:ext cx="2295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5</xdr:row>
      <xdr:rowOff>9525</xdr:rowOff>
    </xdr:from>
    <xdr:to>
      <xdr:col>5</xdr:col>
      <xdr:colOff>333375</xdr:colOff>
      <xdr:row>6</xdr:row>
      <xdr:rowOff>9525</xdr:rowOff>
    </xdr:to>
    <xdr:pic>
      <xdr:nvPicPr>
        <xdr:cNvPr id="71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171575"/>
          <a:ext cx="2333625" cy="17145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5</xdr:col>
      <xdr:colOff>447675</xdr:colOff>
      <xdr:row>0</xdr:row>
      <xdr:rowOff>0</xdr:rowOff>
    </xdr:from>
    <xdr:to>
      <xdr:col>10</xdr:col>
      <xdr:colOff>38100</xdr:colOff>
      <xdr:row>0</xdr:row>
      <xdr:rowOff>400050</xdr:rowOff>
    </xdr:to>
    <xdr:pic>
      <xdr:nvPicPr>
        <xdr:cNvPr id="7182" name="Grafik 2" descr="supportnet_logo_nurlogo-www-supportnet-de_2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0" y="0"/>
          <a:ext cx="2295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10</xdr:col>
      <xdr:colOff>19050</xdr:colOff>
      <xdr:row>0</xdr:row>
      <xdr:rowOff>400050</xdr:rowOff>
    </xdr:to>
    <xdr:pic>
      <xdr:nvPicPr>
        <xdr:cNvPr id="8196" name="Grafik 1" descr="supportnet_logo_nurlogo-www-supportnet-de_2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0"/>
          <a:ext cx="2295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10</xdr:col>
      <xdr:colOff>47625</xdr:colOff>
      <xdr:row>0</xdr:row>
      <xdr:rowOff>400050</xdr:rowOff>
    </xdr:to>
    <xdr:pic>
      <xdr:nvPicPr>
        <xdr:cNvPr id="9220" name="Grafik 1" descr="supportnet_logo_nurlogo-www-supportnet-de_2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7525" y="0"/>
          <a:ext cx="22955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tabSelected="1" zoomScale="116" zoomScaleNormal="116" workbookViewId="0">
      <selection activeCell="A2" sqref="A2"/>
    </sheetView>
  </sheetViews>
  <sheetFormatPr baseColWidth="10" defaultColWidth="8" defaultRowHeight="12.75"/>
  <cols>
    <col min="1" max="1" width="10.75" style="1" customWidth="1"/>
    <col min="2" max="2" width="5.125" style="1" customWidth="1"/>
    <col min="3" max="3" width="6" style="2" customWidth="1"/>
    <col min="4" max="4" width="6.75" style="2" customWidth="1"/>
    <col min="5" max="5" width="7" style="2" customWidth="1"/>
    <col min="6" max="6" width="6.75" style="2" customWidth="1"/>
    <col min="7" max="7" width="8.25" style="1" customWidth="1"/>
    <col min="8" max="8" width="7.625" style="1" customWidth="1"/>
    <col min="9" max="9" width="9.875" style="3" customWidth="1"/>
    <col min="10" max="10" width="3.375" style="1" customWidth="1"/>
    <col min="11" max="11" width="8.25" style="3" customWidth="1"/>
    <col min="12" max="16384" width="8" style="1"/>
  </cols>
  <sheetData>
    <row r="1" spans="1:34" ht="33" customHeight="1">
      <c r="A1" s="4" t="s">
        <v>0</v>
      </c>
      <c r="B1" s="5"/>
      <c r="C1" s="6"/>
      <c r="D1" s="6"/>
      <c r="E1" s="6"/>
      <c r="F1" s="6"/>
      <c r="G1" s="7"/>
      <c r="H1" s="7"/>
    </row>
    <row r="2" spans="1:34" s="7" customFormat="1" ht="15" customHeight="1">
      <c r="A2" s="611">
        <v>40544</v>
      </c>
      <c r="B2" s="8">
        <f>A2</f>
        <v>40544</v>
      </c>
      <c r="C2" s="9"/>
      <c r="D2" s="9"/>
      <c r="E2" s="9"/>
      <c r="F2" s="9"/>
      <c r="G2" s="10" t="s">
        <v>1</v>
      </c>
      <c r="H2" s="11"/>
      <c r="I2" s="612">
        <v>40</v>
      </c>
      <c r="J2" s="12" t="s">
        <v>30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s="7" customFormat="1" ht="15" customHeight="1">
      <c r="A3" s="14" t="s">
        <v>2</v>
      </c>
      <c r="B3" s="607" t="s">
        <v>29</v>
      </c>
      <c r="C3" s="608"/>
      <c r="D3" s="609"/>
      <c r="E3" s="609"/>
      <c r="F3" s="610"/>
      <c r="G3" s="15" t="s">
        <v>3</v>
      </c>
      <c r="H3" s="16"/>
      <c r="I3" s="613">
        <v>1</v>
      </c>
      <c r="J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4" s="7" customFormat="1" ht="15" customHeight="1">
      <c r="A4" s="17" t="s">
        <v>4</v>
      </c>
      <c r="B4" s="18"/>
      <c r="C4" s="19"/>
      <c r="D4" s="19"/>
      <c r="E4" s="20"/>
      <c r="F4" s="21"/>
      <c r="G4" s="22" t="s">
        <v>5</v>
      </c>
      <c r="H4" s="23"/>
      <c r="I4" s="614">
        <v>5</v>
      </c>
      <c r="J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s="7" customFormat="1" ht="14.1" customHeight="1">
      <c r="A5" s="10" t="s">
        <v>6</v>
      </c>
      <c r="B5" s="18"/>
      <c r="C5" s="19"/>
      <c r="D5" s="24"/>
      <c r="E5" s="25"/>
      <c r="F5" s="25"/>
      <c r="G5" s="26" t="s">
        <v>7</v>
      </c>
      <c r="H5" s="27"/>
      <c r="I5" s="28">
        <f>ROUNDUP(I2*I3/I4*60,0)</f>
        <v>480</v>
      </c>
      <c r="J5" s="12" t="s">
        <v>8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s="7" customFormat="1" ht="14.1" customHeight="1">
      <c r="A6" s="13"/>
      <c r="B6" s="29"/>
      <c r="C6" s="30"/>
      <c r="D6" s="30"/>
      <c r="E6" s="30"/>
      <c r="F6" s="30"/>
      <c r="G6" s="31"/>
      <c r="H6" s="32"/>
      <c r="I6" s="3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3.5" customHeight="1">
      <c r="A7" s="615"/>
      <c r="B7" s="616"/>
      <c r="C7" s="794" t="s">
        <v>9</v>
      </c>
      <c r="D7" s="794"/>
      <c r="E7" s="617"/>
      <c r="F7" s="618" t="s">
        <v>10</v>
      </c>
      <c r="G7" s="619" t="s">
        <v>11</v>
      </c>
      <c r="H7" s="619" t="s">
        <v>12</v>
      </c>
      <c r="I7" s="620"/>
      <c r="J7" s="621"/>
      <c r="L7" s="3"/>
      <c r="M7" s="3"/>
      <c r="N7" s="3"/>
      <c r="O7" s="3"/>
      <c r="P7" s="3"/>
      <c r="Q7" s="3"/>
      <c r="R7" s="3"/>
      <c r="S7" s="3"/>
      <c r="T7" s="3"/>
    </row>
    <row r="8" spans="1:34" ht="12" customHeight="1">
      <c r="A8" s="622" t="s">
        <v>13</v>
      </c>
      <c r="B8" s="623" t="s">
        <v>14</v>
      </c>
      <c r="C8" s="624" t="s">
        <v>15</v>
      </c>
      <c r="D8" s="624" t="s">
        <v>16</v>
      </c>
      <c r="E8" s="624" t="s">
        <v>17</v>
      </c>
      <c r="F8" s="625" t="s">
        <v>18</v>
      </c>
      <c r="G8" s="626" t="s">
        <v>19</v>
      </c>
      <c r="H8" s="626" t="s">
        <v>20</v>
      </c>
      <c r="I8" s="627" t="s">
        <v>21</v>
      </c>
      <c r="J8" s="628"/>
      <c r="L8" s="3"/>
      <c r="M8" s="3"/>
      <c r="N8" s="3"/>
      <c r="O8" s="3"/>
      <c r="P8" s="3"/>
      <c r="Q8" s="3"/>
      <c r="R8" s="3"/>
      <c r="S8" s="3"/>
      <c r="T8" s="3"/>
    </row>
    <row r="9" spans="1:34" s="43" customFormat="1" ht="16.5" customHeight="1">
      <c r="A9" s="34">
        <f>A2</f>
        <v>40544</v>
      </c>
      <c r="B9" s="35" t="str">
        <f t="shared" ref="B9:B39" si="0">IF(WEEKDAY(A9)=1,"F",IF(WEEKDAY(A9)=7,"F"," "))</f>
        <v>F</v>
      </c>
      <c r="C9" s="36"/>
      <c r="D9" s="36"/>
      <c r="E9" s="37">
        <f t="shared" ref="E9:E14" si="1">IF(B9=" ",30,0)</f>
        <v>0</v>
      </c>
      <c r="F9" s="38">
        <f>D9-C9</f>
        <v>0</v>
      </c>
      <c r="G9" s="39">
        <f t="shared" ref="G9:G24" si="2">IF(B9="ÜB",HOUR(D9)*60-HOUR(C9)*60+MINUTE(D9)-MINUTE(C9)-E9,IF(B9="ÜA",-$I$5,IF(D9&gt;0,HOUR(D9)*60-HOUR(C9)*60+MINUTE(D9)-MINUTE(C9)-$I$5-E9,0)))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>IF(B9="ÜA","Überst.ausgleich",IF(B9="F","Frei",IF(B9="U","Urlaub",IF(B9="K","Krankheit",IF(B9="S","Schöffe"," ")))))</f>
        <v>Frei</v>
      </c>
      <c r="J9" s="41"/>
      <c r="K9" s="3"/>
      <c r="L9" s="42"/>
      <c r="M9" s="42"/>
      <c r="N9" s="42"/>
      <c r="O9" s="42"/>
      <c r="P9" s="42"/>
      <c r="Q9" s="42"/>
      <c r="R9" s="42"/>
      <c r="S9" s="42"/>
      <c r="T9" s="42"/>
    </row>
    <row r="10" spans="1:34" s="43" customFormat="1" ht="16.5" customHeight="1">
      <c r="A10" s="34">
        <f t="shared" ref="A10:A36" si="3">A9+1</f>
        <v>40545</v>
      </c>
      <c r="B10" s="35" t="str">
        <f t="shared" si="0"/>
        <v>F</v>
      </c>
      <c r="C10" s="36"/>
      <c r="D10" s="36"/>
      <c r="E10" s="37">
        <f t="shared" si="1"/>
        <v>0</v>
      </c>
      <c r="F10" s="38">
        <f>D10-C10</f>
        <v>0</v>
      </c>
      <c r="G10" s="39">
        <f t="shared" si="2"/>
        <v>0</v>
      </c>
      <c r="H10" s="39">
        <f>H9+G10</f>
        <v>0</v>
      </c>
      <c r="I10" s="40" t="str">
        <f t="shared" ref="I10:I39" si="4">IF(B10="ÜA","Überst.ausgleich",IF(B10="F","Frei",IF(B10="U","Urlaub",IF(B10="K","Krankheit",IF(B10="S","Schöffe"," ")))))</f>
        <v>Frei</v>
      </c>
      <c r="J10" s="41"/>
      <c r="K10" s="3"/>
      <c r="L10" s="42"/>
      <c r="M10" s="42"/>
      <c r="N10" s="42"/>
      <c r="O10" s="42"/>
      <c r="P10" s="42"/>
      <c r="Q10" s="42"/>
      <c r="R10" s="42"/>
      <c r="S10" s="42"/>
      <c r="T10" s="42"/>
    </row>
    <row r="11" spans="1:34" s="43" customFormat="1" ht="16.5" customHeight="1">
      <c r="A11" s="34">
        <f t="shared" si="3"/>
        <v>40546</v>
      </c>
      <c r="B11" s="35" t="str">
        <f t="shared" si="0"/>
        <v xml:space="preserve"> </v>
      </c>
      <c r="C11" s="36"/>
      <c r="D11" s="36"/>
      <c r="E11" s="37">
        <f t="shared" si="1"/>
        <v>30</v>
      </c>
      <c r="F11" s="38">
        <f t="shared" ref="F11:F25" si="5">D11-C11</f>
        <v>0</v>
      </c>
      <c r="G11" s="39">
        <f t="shared" si="2"/>
        <v>0</v>
      </c>
      <c r="H11" s="39">
        <f t="shared" ref="H11:H26" si="6">H10+G11</f>
        <v>0</v>
      </c>
      <c r="I11" s="40" t="str">
        <f t="shared" si="4"/>
        <v xml:space="preserve"> </v>
      </c>
      <c r="J11" s="41"/>
      <c r="K11" s="3"/>
      <c r="L11" s="42"/>
      <c r="M11" s="42"/>
      <c r="N11" s="42"/>
      <c r="O11" s="42"/>
      <c r="P11" s="42"/>
      <c r="Q11" s="42"/>
      <c r="R11" s="42"/>
      <c r="S11" s="42"/>
      <c r="T11" s="42"/>
    </row>
    <row r="12" spans="1:34" s="43" customFormat="1" ht="16.5" customHeight="1">
      <c r="A12" s="34">
        <f t="shared" si="3"/>
        <v>40547</v>
      </c>
      <c r="B12" s="35" t="str">
        <f t="shared" si="0"/>
        <v xml:space="preserve"> </v>
      </c>
      <c r="C12" s="36"/>
      <c r="D12" s="36"/>
      <c r="E12" s="37">
        <f t="shared" si="1"/>
        <v>30</v>
      </c>
      <c r="F12" s="38">
        <f t="shared" si="5"/>
        <v>0</v>
      </c>
      <c r="G12" s="39">
        <f t="shared" si="2"/>
        <v>0</v>
      </c>
      <c r="H12" s="39">
        <f t="shared" si="6"/>
        <v>0</v>
      </c>
      <c r="I12" s="40" t="str">
        <f t="shared" si="4"/>
        <v xml:space="preserve"> </v>
      </c>
      <c r="J12" s="41"/>
      <c r="K12" s="3"/>
      <c r="L12" s="42"/>
      <c r="M12" s="42"/>
      <c r="N12" s="42"/>
      <c r="O12" s="42"/>
      <c r="P12" s="42"/>
      <c r="Q12" s="42"/>
      <c r="R12" s="42"/>
      <c r="S12" s="42"/>
      <c r="T12" s="42"/>
    </row>
    <row r="13" spans="1:34" s="43" customFormat="1" ht="16.5" customHeight="1">
      <c r="A13" s="34">
        <f t="shared" si="3"/>
        <v>40548</v>
      </c>
      <c r="B13" s="35" t="str">
        <f t="shared" si="0"/>
        <v xml:space="preserve"> </v>
      </c>
      <c r="C13" s="36"/>
      <c r="D13" s="36"/>
      <c r="E13" s="37">
        <f t="shared" si="1"/>
        <v>30</v>
      </c>
      <c r="F13" s="38">
        <f t="shared" si="5"/>
        <v>0</v>
      </c>
      <c r="G13" s="39">
        <f t="shared" si="2"/>
        <v>0</v>
      </c>
      <c r="H13" s="39">
        <f t="shared" si="6"/>
        <v>0</v>
      </c>
      <c r="I13" s="40" t="str">
        <f t="shared" si="4"/>
        <v xml:space="preserve"> </v>
      </c>
      <c r="J13" s="41"/>
      <c r="K13" s="3"/>
      <c r="L13" s="42"/>
      <c r="M13" s="42"/>
      <c r="N13" s="42"/>
      <c r="O13" s="42"/>
      <c r="P13" s="42"/>
      <c r="Q13" s="42"/>
      <c r="R13" s="42"/>
      <c r="S13" s="42"/>
      <c r="T13" s="42"/>
    </row>
    <row r="14" spans="1:34" s="43" customFormat="1" ht="16.5" customHeight="1">
      <c r="A14" s="34">
        <f t="shared" si="3"/>
        <v>40549</v>
      </c>
      <c r="B14" s="35" t="str">
        <f t="shared" si="0"/>
        <v xml:space="preserve"> </v>
      </c>
      <c r="C14" s="36"/>
      <c r="D14" s="36"/>
      <c r="E14" s="37">
        <f t="shared" si="1"/>
        <v>30</v>
      </c>
      <c r="F14" s="38">
        <f t="shared" si="5"/>
        <v>0</v>
      </c>
      <c r="G14" s="39">
        <f t="shared" si="2"/>
        <v>0</v>
      </c>
      <c r="H14" s="39">
        <f t="shared" si="6"/>
        <v>0</v>
      </c>
      <c r="I14" s="40" t="str">
        <f t="shared" si="4"/>
        <v xml:space="preserve"> </v>
      </c>
      <c r="J14" s="41"/>
      <c r="K14" s="3"/>
      <c r="L14" s="42"/>
      <c r="M14" s="42"/>
      <c r="N14" s="42"/>
      <c r="O14" s="42"/>
      <c r="P14" s="42"/>
      <c r="Q14" s="42"/>
      <c r="R14" s="42"/>
      <c r="S14" s="42"/>
      <c r="T14" s="42"/>
    </row>
    <row r="15" spans="1:34" s="43" customFormat="1" ht="16.5" customHeight="1">
      <c r="A15" s="34">
        <f t="shared" si="3"/>
        <v>40550</v>
      </c>
      <c r="B15" s="35" t="str">
        <f t="shared" si="0"/>
        <v xml:space="preserve"> </v>
      </c>
      <c r="C15" s="36"/>
      <c r="D15" s="36"/>
      <c r="E15" s="37">
        <f t="shared" ref="E15:E39" si="7">IF(B15=" ",30,0)</f>
        <v>30</v>
      </c>
      <c r="F15" s="38">
        <f t="shared" si="5"/>
        <v>0</v>
      </c>
      <c r="G15" s="39">
        <f t="shared" si="2"/>
        <v>0</v>
      </c>
      <c r="H15" s="39">
        <f t="shared" si="6"/>
        <v>0</v>
      </c>
      <c r="I15" s="40" t="str">
        <f t="shared" si="4"/>
        <v xml:space="preserve"> </v>
      </c>
      <c r="J15" s="41"/>
      <c r="K15" s="3"/>
      <c r="L15" s="42"/>
      <c r="M15" s="42"/>
      <c r="N15" s="42"/>
      <c r="O15" s="42"/>
      <c r="P15" s="42"/>
      <c r="Q15" s="42"/>
      <c r="R15" s="42"/>
      <c r="S15" s="42"/>
      <c r="T15" s="42"/>
    </row>
    <row r="16" spans="1:34" s="43" customFormat="1" ht="16.5" customHeight="1">
      <c r="A16" s="34">
        <f t="shared" si="3"/>
        <v>40551</v>
      </c>
      <c r="B16" s="35" t="str">
        <f t="shared" si="0"/>
        <v>F</v>
      </c>
      <c r="C16" s="36"/>
      <c r="D16" s="36"/>
      <c r="E16" s="37">
        <f t="shared" si="7"/>
        <v>0</v>
      </c>
      <c r="F16" s="38">
        <f t="shared" si="5"/>
        <v>0</v>
      </c>
      <c r="G16" s="39">
        <f t="shared" si="2"/>
        <v>0</v>
      </c>
      <c r="H16" s="39">
        <f t="shared" si="6"/>
        <v>0</v>
      </c>
      <c r="I16" s="40" t="str">
        <f t="shared" si="4"/>
        <v>Frei</v>
      </c>
      <c r="J16" s="41"/>
      <c r="K16" s="3"/>
      <c r="L16" s="42"/>
      <c r="M16" s="42"/>
      <c r="N16" s="42"/>
      <c r="O16" s="42"/>
      <c r="P16" s="42"/>
      <c r="Q16" s="42"/>
      <c r="R16" s="42"/>
      <c r="S16" s="42"/>
      <c r="T16" s="42"/>
    </row>
    <row r="17" spans="1:20" s="43" customFormat="1" ht="16.5" customHeight="1">
      <c r="A17" s="34">
        <f t="shared" si="3"/>
        <v>40552</v>
      </c>
      <c r="B17" s="35" t="str">
        <f t="shared" si="0"/>
        <v>F</v>
      </c>
      <c r="C17" s="36"/>
      <c r="D17" s="36"/>
      <c r="E17" s="37">
        <f t="shared" si="7"/>
        <v>0</v>
      </c>
      <c r="F17" s="38">
        <f t="shared" si="5"/>
        <v>0</v>
      </c>
      <c r="G17" s="39">
        <f t="shared" si="2"/>
        <v>0</v>
      </c>
      <c r="H17" s="39">
        <f t="shared" si="6"/>
        <v>0</v>
      </c>
      <c r="I17" s="40" t="str">
        <f t="shared" si="4"/>
        <v>Frei</v>
      </c>
      <c r="J17" s="41"/>
      <c r="K17" s="44">
        <f>SUM(G13:G17)</f>
        <v>0</v>
      </c>
      <c r="L17" s="42"/>
      <c r="M17" s="42"/>
      <c r="N17" s="42"/>
      <c r="O17" s="42"/>
      <c r="P17" s="42"/>
      <c r="Q17" s="42"/>
      <c r="R17" s="42"/>
      <c r="S17" s="42"/>
      <c r="T17" s="42"/>
    </row>
    <row r="18" spans="1:20" s="43" customFormat="1" ht="16.5" customHeight="1">
      <c r="A18" s="34">
        <f t="shared" si="3"/>
        <v>40553</v>
      </c>
      <c r="B18" s="35" t="str">
        <f t="shared" si="0"/>
        <v xml:space="preserve"> </v>
      </c>
      <c r="C18" s="36"/>
      <c r="D18" s="36"/>
      <c r="E18" s="37">
        <f t="shared" si="7"/>
        <v>30</v>
      </c>
      <c r="F18" s="38">
        <f t="shared" si="5"/>
        <v>0</v>
      </c>
      <c r="G18" s="39">
        <f t="shared" si="2"/>
        <v>0</v>
      </c>
      <c r="H18" s="39">
        <f t="shared" si="6"/>
        <v>0</v>
      </c>
      <c r="I18" s="40" t="str">
        <f t="shared" si="4"/>
        <v xml:space="preserve"> </v>
      </c>
      <c r="J18" s="41"/>
      <c r="K18" s="3"/>
      <c r="L18" s="42"/>
      <c r="M18" s="42"/>
      <c r="N18" s="42"/>
      <c r="O18" s="42"/>
      <c r="P18" s="42"/>
      <c r="Q18" s="42"/>
      <c r="R18" s="42"/>
      <c r="S18" s="42"/>
      <c r="T18" s="42"/>
    </row>
    <row r="19" spans="1:20" s="43" customFormat="1" ht="16.5" customHeight="1">
      <c r="A19" s="34">
        <f t="shared" si="3"/>
        <v>40554</v>
      </c>
      <c r="B19" s="35" t="str">
        <f t="shared" si="0"/>
        <v xml:space="preserve"> </v>
      </c>
      <c r="C19" s="36"/>
      <c r="D19" s="36"/>
      <c r="E19" s="37">
        <f t="shared" si="7"/>
        <v>30</v>
      </c>
      <c r="F19" s="38">
        <f t="shared" si="5"/>
        <v>0</v>
      </c>
      <c r="G19" s="39">
        <f t="shared" si="2"/>
        <v>0</v>
      </c>
      <c r="H19" s="39">
        <f t="shared" si="6"/>
        <v>0</v>
      </c>
      <c r="I19" s="40" t="str">
        <f t="shared" si="4"/>
        <v xml:space="preserve"> </v>
      </c>
      <c r="J19" s="41"/>
      <c r="K19" s="3"/>
      <c r="L19" s="42"/>
      <c r="M19" s="42"/>
      <c r="N19" s="42"/>
      <c r="O19" s="42"/>
      <c r="P19" s="42"/>
      <c r="Q19" s="42"/>
      <c r="R19" s="42"/>
      <c r="S19" s="42"/>
      <c r="T19" s="42"/>
    </row>
    <row r="20" spans="1:20" s="43" customFormat="1" ht="16.5" customHeight="1">
      <c r="A20" s="34">
        <f t="shared" si="3"/>
        <v>40555</v>
      </c>
      <c r="B20" s="35" t="str">
        <f t="shared" si="0"/>
        <v xml:space="preserve"> </v>
      </c>
      <c r="C20" s="36"/>
      <c r="D20" s="36"/>
      <c r="E20" s="37">
        <f t="shared" si="7"/>
        <v>30</v>
      </c>
      <c r="F20" s="38">
        <f t="shared" si="5"/>
        <v>0</v>
      </c>
      <c r="G20" s="39">
        <f t="shared" si="2"/>
        <v>0</v>
      </c>
      <c r="H20" s="39">
        <f t="shared" si="6"/>
        <v>0</v>
      </c>
      <c r="I20" s="40" t="str">
        <f t="shared" si="4"/>
        <v xml:space="preserve"> </v>
      </c>
      <c r="J20" s="41"/>
      <c r="K20" s="3"/>
      <c r="L20" s="42"/>
      <c r="M20" s="42"/>
      <c r="N20" s="42"/>
      <c r="O20" s="42"/>
      <c r="P20" s="42"/>
      <c r="Q20" s="42"/>
      <c r="R20" s="42"/>
      <c r="S20" s="42"/>
      <c r="T20" s="42"/>
    </row>
    <row r="21" spans="1:20" s="43" customFormat="1" ht="16.5" customHeight="1">
      <c r="A21" s="34">
        <f t="shared" si="3"/>
        <v>40556</v>
      </c>
      <c r="B21" s="35" t="str">
        <f t="shared" si="0"/>
        <v xml:space="preserve"> </v>
      </c>
      <c r="C21" s="36"/>
      <c r="D21" s="36"/>
      <c r="E21" s="37">
        <f t="shared" si="7"/>
        <v>30</v>
      </c>
      <c r="F21" s="38">
        <f t="shared" si="5"/>
        <v>0</v>
      </c>
      <c r="G21" s="39">
        <f t="shared" si="2"/>
        <v>0</v>
      </c>
      <c r="H21" s="39">
        <f t="shared" si="6"/>
        <v>0</v>
      </c>
      <c r="I21" s="40" t="str">
        <f t="shared" si="4"/>
        <v xml:space="preserve"> </v>
      </c>
      <c r="J21" s="41"/>
      <c r="K21" s="3"/>
      <c r="L21" s="42"/>
      <c r="M21" s="42"/>
      <c r="N21" s="42"/>
      <c r="O21" s="42"/>
      <c r="P21" s="42"/>
      <c r="Q21" s="42"/>
      <c r="R21" s="42"/>
      <c r="S21" s="42"/>
      <c r="T21" s="42"/>
    </row>
    <row r="22" spans="1:20" s="43" customFormat="1" ht="16.5" customHeight="1">
      <c r="A22" s="34">
        <f t="shared" si="3"/>
        <v>40557</v>
      </c>
      <c r="B22" s="35" t="str">
        <f t="shared" si="0"/>
        <v xml:space="preserve"> </v>
      </c>
      <c r="C22" s="36"/>
      <c r="D22" s="36"/>
      <c r="E22" s="37">
        <f t="shared" si="7"/>
        <v>30</v>
      </c>
      <c r="F22" s="38">
        <f t="shared" si="5"/>
        <v>0</v>
      </c>
      <c r="G22" s="39">
        <f t="shared" si="2"/>
        <v>0</v>
      </c>
      <c r="H22" s="39">
        <f t="shared" si="6"/>
        <v>0</v>
      </c>
      <c r="I22" s="40" t="str">
        <f t="shared" si="4"/>
        <v xml:space="preserve"> </v>
      </c>
      <c r="J22" s="41"/>
      <c r="K22" s="3"/>
      <c r="L22" s="42"/>
      <c r="M22" s="42"/>
      <c r="N22" s="42"/>
      <c r="O22" s="42"/>
      <c r="P22" s="42"/>
      <c r="Q22" s="42"/>
      <c r="R22" s="42"/>
      <c r="S22" s="42"/>
      <c r="T22" s="42"/>
    </row>
    <row r="23" spans="1:20" s="43" customFormat="1" ht="16.5" customHeight="1">
      <c r="A23" s="34">
        <f t="shared" si="3"/>
        <v>40558</v>
      </c>
      <c r="B23" s="35" t="str">
        <f t="shared" si="0"/>
        <v>F</v>
      </c>
      <c r="C23" s="45"/>
      <c r="D23" s="45"/>
      <c r="E23" s="37">
        <f t="shared" si="7"/>
        <v>0</v>
      </c>
      <c r="F23" s="38">
        <f t="shared" si="5"/>
        <v>0</v>
      </c>
      <c r="G23" s="39">
        <f t="shared" si="2"/>
        <v>0</v>
      </c>
      <c r="H23" s="39">
        <f t="shared" si="6"/>
        <v>0</v>
      </c>
      <c r="I23" s="40" t="str">
        <f t="shared" si="4"/>
        <v>Frei</v>
      </c>
      <c r="J23" s="41"/>
      <c r="K23" s="3"/>
      <c r="L23" s="42"/>
      <c r="M23" s="42"/>
      <c r="N23" s="42"/>
      <c r="O23" s="42"/>
      <c r="P23" s="42"/>
      <c r="Q23" s="42"/>
      <c r="R23" s="42"/>
      <c r="S23" s="42"/>
      <c r="T23" s="42"/>
    </row>
    <row r="24" spans="1:20" s="43" customFormat="1" ht="16.5" customHeight="1">
      <c r="A24" s="34">
        <f t="shared" si="3"/>
        <v>40559</v>
      </c>
      <c r="B24" s="35" t="str">
        <f t="shared" si="0"/>
        <v>F</v>
      </c>
      <c r="C24" s="36"/>
      <c r="D24" s="36"/>
      <c r="E24" s="37">
        <f t="shared" si="7"/>
        <v>0</v>
      </c>
      <c r="F24" s="38">
        <f t="shared" si="5"/>
        <v>0</v>
      </c>
      <c r="G24" s="39">
        <f t="shared" si="2"/>
        <v>0</v>
      </c>
      <c r="H24" s="39">
        <f t="shared" si="6"/>
        <v>0</v>
      </c>
      <c r="I24" s="40" t="str">
        <f t="shared" si="4"/>
        <v>Frei</v>
      </c>
      <c r="J24" s="41"/>
      <c r="K24" s="44">
        <f>SUM(G20:G24)</f>
        <v>0</v>
      </c>
      <c r="L24" s="42"/>
      <c r="M24" s="42"/>
      <c r="N24" s="42"/>
      <c r="O24" s="42"/>
      <c r="P24" s="42"/>
      <c r="Q24" s="42"/>
      <c r="R24" s="42"/>
      <c r="S24" s="42"/>
      <c r="T24" s="42"/>
    </row>
    <row r="25" spans="1:20" s="43" customFormat="1" ht="16.5" customHeight="1">
      <c r="A25" s="34">
        <f t="shared" si="3"/>
        <v>40560</v>
      </c>
      <c r="B25" s="35" t="str">
        <f t="shared" si="0"/>
        <v xml:space="preserve"> </v>
      </c>
      <c r="C25" s="36"/>
      <c r="D25" s="36"/>
      <c r="E25" s="37">
        <f t="shared" si="7"/>
        <v>30</v>
      </c>
      <c r="F25" s="38">
        <f t="shared" si="5"/>
        <v>0</v>
      </c>
      <c r="G25" s="39">
        <f t="shared" ref="G25:G39" si="8">IF(B25="ÜB",HOUR(D25)*60-HOUR(C25)*60+MINUTE(D25)-MINUTE(C25)-E25,IF(B25="ÜA",-$I$5,IF(D25&gt;0,HOUR(D25)*60-HOUR(C25)*60+MINUTE(D25)-MINUTE(C25)-$I$5-E25,0)))</f>
        <v>0</v>
      </c>
      <c r="H25" s="39">
        <f t="shared" si="6"/>
        <v>0</v>
      </c>
      <c r="I25" s="40" t="str">
        <f t="shared" si="4"/>
        <v xml:space="preserve"> </v>
      </c>
      <c r="J25" s="41"/>
      <c r="K25" s="3"/>
      <c r="L25" s="42"/>
      <c r="M25" s="42"/>
      <c r="N25" s="42"/>
      <c r="O25" s="42"/>
      <c r="P25" s="42"/>
      <c r="Q25" s="42"/>
      <c r="R25" s="42"/>
      <c r="S25" s="42"/>
      <c r="T25" s="42"/>
    </row>
    <row r="26" spans="1:20" s="43" customFormat="1" ht="16.5" customHeight="1">
      <c r="A26" s="34">
        <f t="shared" si="3"/>
        <v>40561</v>
      </c>
      <c r="B26" s="35" t="str">
        <f t="shared" si="0"/>
        <v xml:space="preserve"> </v>
      </c>
      <c r="C26" s="36"/>
      <c r="D26" s="36"/>
      <c r="E26" s="37">
        <f t="shared" si="7"/>
        <v>30</v>
      </c>
      <c r="F26" s="38">
        <f t="shared" ref="F26:F39" si="9">D26-C26</f>
        <v>0</v>
      </c>
      <c r="G26" s="39">
        <f t="shared" si="8"/>
        <v>0</v>
      </c>
      <c r="H26" s="39">
        <f t="shared" si="6"/>
        <v>0</v>
      </c>
      <c r="I26" s="40" t="str">
        <f t="shared" si="4"/>
        <v xml:space="preserve"> </v>
      </c>
      <c r="J26" s="41"/>
      <c r="K26" s="3"/>
      <c r="L26" s="42"/>
      <c r="M26" s="42"/>
      <c r="N26" s="42"/>
      <c r="O26" s="42"/>
      <c r="P26" s="42"/>
      <c r="Q26" s="42"/>
      <c r="R26" s="42"/>
      <c r="S26" s="42"/>
      <c r="T26" s="42"/>
    </row>
    <row r="27" spans="1:20" s="43" customFormat="1" ht="16.5" customHeight="1">
      <c r="A27" s="34">
        <f t="shared" si="3"/>
        <v>40562</v>
      </c>
      <c r="B27" s="35" t="str">
        <f t="shared" si="0"/>
        <v xml:space="preserve"> </v>
      </c>
      <c r="C27" s="36"/>
      <c r="D27" s="36"/>
      <c r="E27" s="37">
        <f t="shared" si="7"/>
        <v>30</v>
      </c>
      <c r="F27" s="38">
        <f t="shared" si="9"/>
        <v>0</v>
      </c>
      <c r="G27" s="39">
        <f t="shared" si="8"/>
        <v>0</v>
      </c>
      <c r="H27" s="39">
        <f t="shared" ref="H27:H39" si="10">H26+G27</f>
        <v>0</v>
      </c>
      <c r="I27" s="40" t="str">
        <f t="shared" si="4"/>
        <v xml:space="preserve"> </v>
      </c>
      <c r="J27" s="41"/>
      <c r="K27" s="3"/>
      <c r="L27" s="42"/>
      <c r="M27" s="42"/>
      <c r="N27" s="42"/>
      <c r="O27" s="42"/>
      <c r="P27" s="42"/>
      <c r="Q27" s="42"/>
      <c r="R27" s="42"/>
      <c r="S27" s="42"/>
      <c r="T27" s="42"/>
    </row>
    <row r="28" spans="1:20" s="43" customFormat="1" ht="16.5" customHeight="1">
      <c r="A28" s="34">
        <f t="shared" si="3"/>
        <v>40563</v>
      </c>
      <c r="B28" s="35" t="str">
        <f t="shared" si="0"/>
        <v xml:space="preserve"> </v>
      </c>
      <c r="C28" s="36"/>
      <c r="D28" s="36"/>
      <c r="E28" s="37">
        <f t="shared" si="7"/>
        <v>30</v>
      </c>
      <c r="F28" s="38">
        <f t="shared" si="9"/>
        <v>0</v>
      </c>
      <c r="G28" s="39">
        <f t="shared" si="8"/>
        <v>0</v>
      </c>
      <c r="H28" s="39">
        <f t="shared" si="10"/>
        <v>0</v>
      </c>
      <c r="I28" s="40" t="str">
        <f t="shared" si="4"/>
        <v xml:space="preserve"> </v>
      </c>
      <c r="J28" s="41"/>
      <c r="K28" s="3"/>
      <c r="L28" s="42"/>
      <c r="M28" s="42"/>
      <c r="N28" s="42"/>
      <c r="O28" s="42"/>
      <c r="P28" s="42"/>
      <c r="Q28" s="42"/>
      <c r="R28" s="42"/>
      <c r="S28" s="42"/>
      <c r="T28" s="42"/>
    </row>
    <row r="29" spans="1:20" s="43" customFormat="1" ht="16.5" customHeight="1">
      <c r="A29" s="34">
        <f t="shared" si="3"/>
        <v>40564</v>
      </c>
      <c r="B29" s="35" t="str">
        <f t="shared" si="0"/>
        <v xml:space="preserve"> </v>
      </c>
      <c r="C29" s="36"/>
      <c r="D29" s="36"/>
      <c r="E29" s="37">
        <f t="shared" si="7"/>
        <v>30</v>
      </c>
      <c r="F29" s="38">
        <f t="shared" si="9"/>
        <v>0</v>
      </c>
      <c r="G29" s="39">
        <f t="shared" si="8"/>
        <v>0</v>
      </c>
      <c r="H29" s="39">
        <f t="shared" si="10"/>
        <v>0</v>
      </c>
      <c r="I29" s="40" t="str">
        <f t="shared" si="4"/>
        <v xml:space="preserve"> </v>
      </c>
      <c r="J29" s="41"/>
      <c r="K29" s="3"/>
      <c r="L29" s="42"/>
      <c r="M29" s="42"/>
      <c r="N29" s="42"/>
      <c r="O29" s="42"/>
      <c r="P29" s="42"/>
      <c r="Q29" s="42"/>
      <c r="R29" s="42"/>
      <c r="S29" s="42"/>
      <c r="T29" s="42"/>
    </row>
    <row r="30" spans="1:20" s="43" customFormat="1" ht="16.5" customHeight="1">
      <c r="A30" s="34">
        <f t="shared" si="3"/>
        <v>40565</v>
      </c>
      <c r="B30" s="35" t="str">
        <f t="shared" si="0"/>
        <v>F</v>
      </c>
      <c r="C30" s="36"/>
      <c r="D30" s="36"/>
      <c r="E30" s="37">
        <f t="shared" si="7"/>
        <v>0</v>
      </c>
      <c r="F30" s="38">
        <f t="shared" si="9"/>
        <v>0</v>
      </c>
      <c r="G30" s="39">
        <f t="shared" si="8"/>
        <v>0</v>
      </c>
      <c r="H30" s="39">
        <f t="shared" si="10"/>
        <v>0</v>
      </c>
      <c r="I30" s="40" t="str">
        <f t="shared" si="4"/>
        <v>Frei</v>
      </c>
      <c r="J30" s="41"/>
      <c r="K30" s="3"/>
      <c r="L30" s="42"/>
      <c r="M30" s="42"/>
      <c r="N30" s="42"/>
      <c r="O30" s="42"/>
      <c r="P30" s="42"/>
      <c r="Q30" s="42"/>
      <c r="R30" s="42"/>
      <c r="S30" s="42"/>
      <c r="T30" s="42"/>
    </row>
    <row r="31" spans="1:20" s="43" customFormat="1" ht="16.5" customHeight="1">
      <c r="A31" s="34">
        <f t="shared" si="3"/>
        <v>40566</v>
      </c>
      <c r="B31" s="35" t="str">
        <f t="shared" si="0"/>
        <v>F</v>
      </c>
      <c r="C31" s="36"/>
      <c r="D31" s="36"/>
      <c r="E31" s="37">
        <f t="shared" si="7"/>
        <v>0</v>
      </c>
      <c r="F31" s="38">
        <f t="shared" si="9"/>
        <v>0</v>
      </c>
      <c r="G31" s="39">
        <f t="shared" si="8"/>
        <v>0</v>
      </c>
      <c r="H31" s="39">
        <f t="shared" si="10"/>
        <v>0</v>
      </c>
      <c r="I31" s="40" t="str">
        <f t="shared" si="4"/>
        <v>Frei</v>
      </c>
      <c r="J31" s="41"/>
      <c r="K31" s="44">
        <f>SUM(G27:G31)</f>
        <v>0</v>
      </c>
      <c r="L31" s="42"/>
      <c r="M31" s="42"/>
      <c r="N31" s="42"/>
      <c r="O31" s="42"/>
      <c r="P31" s="42"/>
      <c r="Q31" s="42"/>
      <c r="R31" s="42"/>
      <c r="S31" s="42"/>
      <c r="T31" s="42"/>
    </row>
    <row r="32" spans="1:20" s="43" customFormat="1" ht="16.5" customHeight="1">
      <c r="A32" s="34">
        <f t="shared" si="3"/>
        <v>40567</v>
      </c>
      <c r="B32" s="35" t="str">
        <f t="shared" si="0"/>
        <v xml:space="preserve"> </v>
      </c>
      <c r="C32" s="36"/>
      <c r="D32" s="36"/>
      <c r="E32" s="37">
        <f t="shared" si="7"/>
        <v>30</v>
      </c>
      <c r="F32" s="38">
        <f t="shared" si="9"/>
        <v>0</v>
      </c>
      <c r="G32" s="39">
        <f t="shared" si="8"/>
        <v>0</v>
      </c>
      <c r="H32" s="39">
        <f t="shared" si="10"/>
        <v>0</v>
      </c>
      <c r="I32" s="40" t="str">
        <f t="shared" si="4"/>
        <v xml:space="preserve"> </v>
      </c>
      <c r="J32" s="41"/>
      <c r="K32" s="46"/>
      <c r="L32" s="42"/>
      <c r="M32" s="42"/>
      <c r="N32" s="42"/>
      <c r="O32" s="42"/>
      <c r="P32" s="42"/>
      <c r="Q32" s="42"/>
      <c r="R32" s="42"/>
      <c r="S32" s="42"/>
      <c r="T32" s="42"/>
    </row>
    <row r="33" spans="1:20" s="43" customFormat="1" ht="16.5" customHeight="1">
      <c r="A33" s="34">
        <f t="shared" si="3"/>
        <v>40568</v>
      </c>
      <c r="B33" s="35" t="str">
        <f t="shared" si="0"/>
        <v xml:space="preserve"> </v>
      </c>
      <c r="C33" s="36"/>
      <c r="D33" s="36"/>
      <c r="E33" s="37">
        <f t="shared" si="7"/>
        <v>30</v>
      </c>
      <c r="F33" s="38">
        <f t="shared" si="9"/>
        <v>0</v>
      </c>
      <c r="G33" s="39">
        <f t="shared" si="8"/>
        <v>0</v>
      </c>
      <c r="H33" s="39">
        <f t="shared" si="10"/>
        <v>0</v>
      </c>
      <c r="I33" s="40" t="str">
        <f t="shared" si="4"/>
        <v xml:space="preserve"> </v>
      </c>
      <c r="J33" s="41"/>
      <c r="K33" s="3"/>
      <c r="L33" s="42"/>
      <c r="M33" s="42"/>
      <c r="N33" s="42"/>
      <c r="O33" s="42"/>
      <c r="P33" s="42"/>
      <c r="Q33" s="42"/>
      <c r="R33" s="42"/>
      <c r="S33" s="42"/>
      <c r="T33" s="42"/>
    </row>
    <row r="34" spans="1:20" s="43" customFormat="1" ht="16.5" customHeight="1">
      <c r="A34" s="34">
        <f t="shared" si="3"/>
        <v>40569</v>
      </c>
      <c r="B34" s="35" t="str">
        <f t="shared" si="0"/>
        <v xml:space="preserve"> </v>
      </c>
      <c r="C34" s="36"/>
      <c r="D34" s="36"/>
      <c r="E34" s="37">
        <f t="shared" si="7"/>
        <v>30</v>
      </c>
      <c r="F34" s="38">
        <f t="shared" si="9"/>
        <v>0</v>
      </c>
      <c r="G34" s="39">
        <f t="shared" si="8"/>
        <v>0</v>
      </c>
      <c r="H34" s="39">
        <f t="shared" si="10"/>
        <v>0</v>
      </c>
      <c r="I34" s="40" t="str">
        <f t="shared" si="4"/>
        <v xml:space="preserve"> </v>
      </c>
      <c r="J34" s="41"/>
      <c r="K34" s="3"/>
      <c r="L34" s="42"/>
      <c r="M34" s="42"/>
      <c r="N34" s="42"/>
      <c r="O34" s="42"/>
      <c r="P34" s="42"/>
      <c r="Q34" s="42"/>
      <c r="R34" s="42"/>
      <c r="S34" s="42"/>
      <c r="T34" s="42"/>
    </row>
    <row r="35" spans="1:20" s="43" customFormat="1" ht="16.5" customHeight="1">
      <c r="A35" s="34">
        <f t="shared" si="3"/>
        <v>40570</v>
      </c>
      <c r="B35" s="35" t="str">
        <f t="shared" si="0"/>
        <v xml:space="preserve"> </v>
      </c>
      <c r="C35" s="47"/>
      <c r="D35" s="36"/>
      <c r="E35" s="37">
        <f t="shared" si="7"/>
        <v>30</v>
      </c>
      <c r="F35" s="38">
        <f t="shared" si="9"/>
        <v>0</v>
      </c>
      <c r="G35" s="39">
        <f t="shared" si="8"/>
        <v>0</v>
      </c>
      <c r="H35" s="39">
        <f t="shared" si="10"/>
        <v>0</v>
      </c>
      <c r="I35" s="40" t="str">
        <f t="shared" si="4"/>
        <v xml:space="preserve"> </v>
      </c>
      <c r="J35" s="41"/>
      <c r="K35" s="3"/>
      <c r="L35" s="42"/>
      <c r="M35" s="42"/>
      <c r="N35" s="42"/>
      <c r="O35" s="42"/>
      <c r="P35" s="42"/>
      <c r="Q35" s="42"/>
      <c r="R35" s="42"/>
      <c r="S35" s="42"/>
      <c r="T35" s="42"/>
    </row>
    <row r="36" spans="1:20" s="43" customFormat="1" ht="16.5" customHeight="1">
      <c r="A36" s="34">
        <f t="shared" si="3"/>
        <v>40571</v>
      </c>
      <c r="B36" s="35" t="str">
        <f t="shared" si="0"/>
        <v xml:space="preserve"> </v>
      </c>
      <c r="C36" s="48"/>
      <c r="D36" s="47"/>
      <c r="E36" s="37">
        <f t="shared" si="7"/>
        <v>30</v>
      </c>
      <c r="F36" s="38">
        <f t="shared" si="9"/>
        <v>0</v>
      </c>
      <c r="G36" s="39">
        <f t="shared" si="8"/>
        <v>0</v>
      </c>
      <c r="H36" s="39">
        <f t="shared" si="10"/>
        <v>0</v>
      </c>
      <c r="I36" s="40" t="str">
        <f t="shared" si="4"/>
        <v xml:space="preserve"> </v>
      </c>
      <c r="J36" s="41"/>
      <c r="K36" s="3"/>
      <c r="L36" s="42"/>
      <c r="M36" s="42"/>
      <c r="N36" s="42"/>
      <c r="O36" s="42"/>
      <c r="P36" s="42"/>
      <c r="Q36" s="42"/>
      <c r="R36" s="42"/>
      <c r="S36" s="42"/>
      <c r="T36" s="42"/>
    </row>
    <row r="37" spans="1:20" s="43" customFormat="1" ht="16.5" customHeight="1">
      <c r="A37" s="34">
        <f>IF(DAY(A36+1)&lt;5," ",A36+1)</f>
        <v>40572</v>
      </c>
      <c r="B37" s="35" t="str">
        <f t="shared" si="0"/>
        <v>F</v>
      </c>
      <c r="C37" s="36"/>
      <c r="D37" s="36"/>
      <c r="E37" s="37">
        <f t="shared" si="7"/>
        <v>0</v>
      </c>
      <c r="F37" s="38">
        <f t="shared" si="9"/>
        <v>0</v>
      </c>
      <c r="G37" s="39">
        <f t="shared" si="8"/>
        <v>0</v>
      </c>
      <c r="H37" s="39">
        <f t="shared" si="10"/>
        <v>0</v>
      </c>
      <c r="I37" s="40" t="str">
        <f t="shared" si="4"/>
        <v>Frei</v>
      </c>
      <c r="J37" s="41"/>
      <c r="K37" s="3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43" customFormat="1" ht="16.5" customHeight="1">
      <c r="A38" s="34">
        <f>IF(A37=" "," ",IF(DAY(A37+1)&lt;5," ",A37+1))</f>
        <v>40573</v>
      </c>
      <c r="B38" s="35" t="str">
        <f t="shared" si="0"/>
        <v>F</v>
      </c>
      <c r="C38" s="36"/>
      <c r="D38" s="36"/>
      <c r="E38" s="37">
        <f t="shared" si="7"/>
        <v>0</v>
      </c>
      <c r="F38" s="38">
        <f t="shared" si="9"/>
        <v>0</v>
      </c>
      <c r="G38" s="39">
        <f t="shared" si="8"/>
        <v>0</v>
      </c>
      <c r="H38" s="39">
        <f t="shared" si="10"/>
        <v>0</v>
      </c>
      <c r="I38" s="40" t="str">
        <f t="shared" si="4"/>
        <v>Frei</v>
      </c>
      <c r="J38" s="41"/>
      <c r="K38" s="44">
        <f>SUM(G34:G38)</f>
        <v>0</v>
      </c>
      <c r="L38" s="42"/>
      <c r="M38" s="42"/>
      <c r="N38" s="42"/>
      <c r="O38" s="42"/>
      <c r="P38" s="42"/>
      <c r="Q38" s="42"/>
      <c r="R38" s="42"/>
      <c r="S38" s="42"/>
      <c r="T38" s="42"/>
    </row>
    <row r="39" spans="1:20" s="43" customFormat="1" ht="16.5" customHeight="1">
      <c r="A39" s="34">
        <f>IF(A38=" "," ",IF(DAY(A38+1)&lt;5," ",A38+1))</f>
        <v>40574</v>
      </c>
      <c r="B39" s="35" t="str">
        <f t="shared" si="0"/>
        <v xml:space="preserve"> </v>
      </c>
      <c r="C39" s="36"/>
      <c r="D39" s="36"/>
      <c r="E39" s="37">
        <f t="shared" si="7"/>
        <v>30</v>
      </c>
      <c r="F39" s="38">
        <f t="shared" si="9"/>
        <v>0</v>
      </c>
      <c r="G39" s="39">
        <f t="shared" si="8"/>
        <v>0</v>
      </c>
      <c r="H39" s="39">
        <f t="shared" si="10"/>
        <v>0</v>
      </c>
      <c r="I39" s="40" t="str">
        <f t="shared" si="4"/>
        <v xml:space="preserve"> </v>
      </c>
      <c r="J39" s="41"/>
      <c r="K39" s="3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16.5" customHeight="1">
      <c r="A40" s="49" t="s">
        <v>22</v>
      </c>
      <c r="B40" s="7"/>
      <c r="C40" s="50"/>
      <c r="D40" s="50"/>
      <c r="E40" s="51"/>
      <c r="F40" s="52"/>
      <c r="G40" s="39"/>
      <c r="H40" s="39">
        <f>H39+G40</f>
        <v>0</v>
      </c>
      <c r="I40" s="53" t="s">
        <v>23</v>
      </c>
      <c r="J40" s="54"/>
      <c r="K40" s="55">
        <f>SUM(K7:K39)</f>
        <v>0</v>
      </c>
    </row>
    <row r="41" spans="1:20">
      <c r="B41" s="56" t="s">
        <v>24</v>
      </c>
      <c r="C41" s="57">
        <f>INT(H40/I5)</f>
        <v>0</v>
      </c>
      <c r="D41" s="9" t="s">
        <v>25</v>
      </c>
      <c r="E41" s="58">
        <f>(H40-C41*I5)/60</f>
        <v>0</v>
      </c>
      <c r="F41" s="59" t="s">
        <v>26</v>
      </c>
      <c r="G41" s="60"/>
      <c r="H41" s="61"/>
    </row>
  </sheetData>
  <mergeCells count="1">
    <mergeCell ref="C7:D7"/>
  </mergeCells>
  <conditionalFormatting sqref="F9:F39">
    <cfRule type="cellIs" dxfId="27" priority="4" stopIfTrue="1" operator="greaterThan">
      <formula>SUM(($I$2/$I$4)/24)</formula>
    </cfRule>
    <cfRule type="cellIs" dxfId="26" priority="2" stopIfTrue="1" operator="greaterThan">
      <formula>SUM(($I$2/$I$4)/24)</formula>
    </cfRule>
  </conditionalFormatting>
  <conditionalFormatting sqref="G9:H40">
    <cfRule type="cellIs" dxfId="25" priority="3" stopIfTrue="1" operator="greaterThan">
      <formula>0</formula>
    </cfRule>
  </conditionalFormatting>
  <conditionalFormatting sqref="F12">
    <cfRule type="cellIs" dxfId="24" priority="1" stopIfTrue="1" operator="greaterThan">
      <formula>0</formula>
    </cfRule>
  </conditionalFormatting>
  <printOptions horizontalCentered="1" verticalCentered="1"/>
  <pageMargins left="1.0236111111111112" right="0.39374999999999999" top="0.70833333333333337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showGridLines="0" zoomScale="116" zoomScaleNormal="116" workbookViewId="0">
      <selection activeCell="C9" sqref="C9"/>
    </sheetView>
  </sheetViews>
  <sheetFormatPr baseColWidth="10" defaultColWidth="8" defaultRowHeight="12.75"/>
  <cols>
    <col min="1" max="1" width="10.75" style="456" customWidth="1"/>
    <col min="2" max="2" width="4.5" style="456" customWidth="1"/>
    <col min="3" max="3" width="6" style="457" customWidth="1"/>
    <col min="4" max="4" width="7.875" style="457" customWidth="1"/>
    <col min="5" max="5" width="5.75" style="457" customWidth="1"/>
    <col min="6" max="6" width="6.5" style="457" customWidth="1"/>
    <col min="7" max="8" width="8.25" style="456" customWidth="1"/>
    <col min="9" max="9" width="9.875" style="458" customWidth="1"/>
    <col min="10" max="10" width="3.375" style="456" customWidth="1"/>
    <col min="11" max="11" width="6.625" style="459" customWidth="1"/>
    <col min="12" max="16384" width="8" style="456"/>
  </cols>
  <sheetData>
    <row r="1" spans="1:32" ht="33" customHeight="1">
      <c r="A1" s="460" t="s">
        <v>0</v>
      </c>
      <c r="B1" s="461"/>
      <c r="C1" s="462"/>
      <c r="D1" s="462"/>
      <c r="E1" s="462"/>
      <c r="F1" s="462"/>
      <c r="G1" s="463"/>
      <c r="H1" s="463"/>
    </row>
    <row r="2" spans="1:32" s="463" customFormat="1" ht="15" customHeight="1">
      <c r="A2" s="791">
        <f>EDATE(Januar!A2,9)</f>
        <v>40817</v>
      </c>
      <c r="B2" s="464">
        <f>Januar!$B$2</f>
        <v>40544</v>
      </c>
      <c r="C2" s="465"/>
      <c r="D2" s="465"/>
      <c r="E2" s="465"/>
      <c r="F2" s="465"/>
      <c r="G2" s="466" t="s">
        <v>1</v>
      </c>
      <c r="H2" s="467"/>
      <c r="I2" s="73">
        <f>Januar!$I$2</f>
        <v>40</v>
      </c>
      <c r="J2" s="468" t="s">
        <v>30</v>
      </c>
      <c r="K2" s="469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</row>
    <row r="3" spans="1:32" s="463" customFormat="1" ht="15" customHeight="1">
      <c r="A3" s="471" t="s">
        <v>2</v>
      </c>
      <c r="B3" s="472" t="str">
        <f>Januar!B3</f>
        <v>Mustermann</v>
      </c>
      <c r="C3" s="473"/>
      <c r="D3" s="474"/>
      <c r="E3" s="474"/>
      <c r="F3" s="475"/>
      <c r="G3" s="476" t="s">
        <v>3</v>
      </c>
      <c r="H3" s="477"/>
      <c r="I3" s="83">
        <f>Januar!$I$3</f>
        <v>1</v>
      </c>
      <c r="J3" s="470"/>
      <c r="K3" s="469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</row>
    <row r="4" spans="1:32" s="463" customFormat="1" ht="15" customHeight="1">
      <c r="A4" s="478" t="s">
        <v>4</v>
      </c>
      <c r="B4" s="479"/>
      <c r="C4" s="480"/>
      <c r="D4" s="480"/>
      <c r="E4" s="481">
        <f>September!H40</f>
        <v>0</v>
      </c>
      <c r="F4" s="482"/>
      <c r="G4" s="483" t="s">
        <v>5</v>
      </c>
      <c r="H4" s="484"/>
      <c r="I4" s="91">
        <f>Januar!$I$4</f>
        <v>5</v>
      </c>
      <c r="J4" s="470"/>
      <c r="K4" s="469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</row>
    <row r="5" spans="1:32" s="463" customFormat="1" ht="14.1" customHeight="1">
      <c r="A5" s="466" t="s">
        <v>6</v>
      </c>
      <c r="B5" s="479"/>
      <c r="C5" s="480"/>
      <c r="D5" s="485"/>
      <c r="E5" s="486"/>
      <c r="F5" s="486"/>
      <c r="G5" s="487" t="s">
        <v>7</v>
      </c>
      <c r="H5" s="488"/>
      <c r="I5" s="489">
        <f>ROUNDUP(I2*I3/I4*60,0)</f>
        <v>480</v>
      </c>
      <c r="J5" s="468" t="s">
        <v>8</v>
      </c>
      <c r="K5" s="469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</row>
    <row r="6" spans="1:32" s="463" customFormat="1" ht="14.1" customHeight="1">
      <c r="A6" s="470"/>
      <c r="B6" s="490"/>
      <c r="C6" s="491"/>
      <c r="D6" s="491"/>
      <c r="E6" s="491"/>
      <c r="F6" s="491"/>
      <c r="G6" s="492"/>
      <c r="H6" s="493"/>
      <c r="I6" s="494"/>
      <c r="J6" s="470"/>
      <c r="K6" s="495"/>
      <c r="L6" s="470"/>
      <c r="M6" s="470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0"/>
      <c r="Y6" s="470"/>
      <c r="Z6" s="470"/>
      <c r="AA6" s="470"/>
      <c r="AB6" s="470"/>
      <c r="AC6" s="470"/>
      <c r="AD6" s="470"/>
      <c r="AE6" s="470"/>
      <c r="AF6" s="470"/>
    </row>
    <row r="7" spans="1:32" ht="13.5" customHeight="1">
      <c r="A7" s="741"/>
      <c r="B7" s="742"/>
      <c r="C7" s="803" t="s">
        <v>9</v>
      </c>
      <c r="D7" s="803"/>
      <c r="E7" s="743"/>
      <c r="F7" s="744" t="s">
        <v>10</v>
      </c>
      <c r="G7" s="745" t="s">
        <v>11</v>
      </c>
      <c r="H7" s="745" t="s">
        <v>12</v>
      </c>
      <c r="I7" s="746"/>
      <c r="J7" s="747"/>
      <c r="L7" s="458"/>
      <c r="M7" s="458"/>
      <c r="N7" s="458"/>
      <c r="O7" s="458"/>
      <c r="P7" s="458"/>
      <c r="Q7" s="458"/>
      <c r="R7" s="458"/>
    </row>
    <row r="8" spans="1:32" ht="12" customHeight="1">
      <c r="A8" s="748" t="s">
        <v>13</v>
      </c>
      <c r="B8" s="749" t="s">
        <v>14</v>
      </c>
      <c r="C8" s="750" t="s">
        <v>15</v>
      </c>
      <c r="D8" s="750" t="s">
        <v>16</v>
      </c>
      <c r="E8" s="750" t="s">
        <v>17</v>
      </c>
      <c r="F8" s="751" t="s">
        <v>18</v>
      </c>
      <c r="G8" s="752" t="s">
        <v>19</v>
      </c>
      <c r="H8" s="752" t="s">
        <v>20</v>
      </c>
      <c r="I8" s="753" t="s">
        <v>21</v>
      </c>
      <c r="J8" s="754"/>
      <c r="L8" s="458"/>
      <c r="M8" s="458"/>
      <c r="N8" s="458"/>
      <c r="O8" s="458"/>
      <c r="P8" s="458"/>
      <c r="Q8" s="458"/>
      <c r="R8" s="458"/>
    </row>
    <row r="9" spans="1:32" s="499" customFormat="1" ht="16.5" customHeight="1">
      <c r="A9" s="496">
        <f>A2</f>
        <v>40817</v>
      </c>
      <c r="B9" s="35" t="str">
        <f t="shared" ref="B9:B39" si="0">IF(WEEKDAY(A9)=1,"F",IF(WEEKDAY(A9)=7,"F"," "))</f>
        <v>F</v>
      </c>
      <c r="C9" s="36"/>
      <c r="D9" s="36"/>
      <c r="E9" s="37">
        <f t="shared" ref="E9:E39" si="1">IF(B9=" ",30,0)</f>
        <v>0</v>
      </c>
      <c r="F9" s="38">
        <f>D9-C9</f>
        <v>0</v>
      </c>
      <c r="G9" s="39">
        <f t="shared" ref="G9:G24" si="2">IF(B9="ÜB",HOUR(D9)*60-HOUR(C9)*60+MINUTE(D9)-MINUTE(C9)-E9,IF(B9="ÜA",-$I$5,IF(D9&gt;0,HOUR(D9)*60-HOUR(C9)*60+MINUTE(D9)-MINUTE(C9)-$I$5-E9,0)))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>IF(B9="ÜA","Überst.ausgleich",IF(B9="F","Frei",IF(B9="U","Urlaub",IF(B9="K","Krankheit",IF(B9="S","Schöffe"," ")))))</f>
        <v>Frei</v>
      </c>
      <c r="J9" s="41"/>
      <c r="K9" s="497"/>
      <c r="L9" s="498"/>
      <c r="M9" s="498"/>
      <c r="N9" s="498"/>
      <c r="O9" s="498"/>
      <c r="P9" s="498"/>
      <c r="Q9" s="498"/>
      <c r="R9" s="498"/>
    </row>
    <row r="10" spans="1:32" s="499" customFormat="1" ht="16.5" customHeight="1">
      <c r="A10" s="496">
        <f t="shared" ref="A10:A36" si="3">A9+1</f>
        <v>40818</v>
      </c>
      <c r="B10" s="35" t="str">
        <f t="shared" si="0"/>
        <v>F</v>
      </c>
      <c r="C10" s="36"/>
      <c r="D10" s="36"/>
      <c r="E10" s="37">
        <f t="shared" si="1"/>
        <v>0</v>
      </c>
      <c r="F10" s="38">
        <f>D10-C10</f>
        <v>0</v>
      </c>
      <c r="G10" s="39">
        <f t="shared" si="2"/>
        <v>0</v>
      </c>
      <c r="H10" s="39">
        <f>H9+G10</f>
        <v>0</v>
      </c>
      <c r="I10" s="40" t="str">
        <f t="shared" ref="I10:I39" si="4">IF(B10="ÜA","Überst.ausgleich",IF(B10="F","Frei",IF(B10="U","Urlaub",IF(B10="K","Krankheit",IF(B10="S","Schöffe"," ")))))</f>
        <v>Frei</v>
      </c>
      <c r="J10" s="41"/>
      <c r="K10" s="500">
        <f>SUM(G9:G10)</f>
        <v>0</v>
      </c>
      <c r="L10" s="498"/>
      <c r="M10" s="498"/>
      <c r="N10" s="498"/>
      <c r="O10" s="498"/>
      <c r="P10" s="498"/>
      <c r="Q10" s="498"/>
      <c r="R10" s="498"/>
    </row>
    <row r="11" spans="1:32" s="499" customFormat="1" ht="16.5" customHeight="1">
      <c r="A11" s="496">
        <f t="shared" si="3"/>
        <v>40819</v>
      </c>
      <c r="B11" s="35" t="str">
        <f t="shared" si="0"/>
        <v xml:space="preserve"> </v>
      </c>
      <c r="C11" s="36"/>
      <c r="D11" s="36"/>
      <c r="E11" s="37">
        <f t="shared" si="1"/>
        <v>30</v>
      </c>
      <c r="F11" s="38">
        <f t="shared" ref="F11:F26" si="5">D11-C11</f>
        <v>0</v>
      </c>
      <c r="G11" s="39">
        <f t="shared" si="2"/>
        <v>0</v>
      </c>
      <c r="H11" s="39">
        <f t="shared" ref="H11:H26" si="6">H10+G11</f>
        <v>0</v>
      </c>
      <c r="I11" s="40" t="str">
        <f t="shared" si="4"/>
        <v xml:space="preserve"> </v>
      </c>
      <c r="J11" s="41"/>
      <c r="K11" s="497"/>
      <c r="L11" s="498"/>
      <c r="M11" s="498"/>
      <c r="N11" s="498"/>
      <c r="O11" s="498"/>
      <c r="P11" s="498"/>
      <c r="Q11" s="498"/>
      <c r="R11" s="498"/>
    </row>
    <row r="12" spans="1:32" s="499" customFormat="1" ht="16.5" customHeight="1">
      <c r="A12" s="496">
        <f t="shared" si="3"/>
        <v>40820</v>
      </c>
      <c r="B12" s="35" t="str">
        <f t="shared" si="0"/>
        <v xml:space="preserve"> </v>
      </c>
      <c r="C12" s="36"/>
      <c r="D12" s="36"/>
      <c r="E12" s="37">
        <f t="shared" si="1"/>
        <v>30</v>
      </c>
      <c r="F12" s="38">
        <f t="shared" si="5"/>
        <v>0</v>
      </c>
      <c r="G12" s="39">
        <f t="shared" si="2"/>
        <v>0</v>
      </c>
      <c r="H12" s="39">
        <f t="shared" si="6"/>
        <v>0</v>
      </c>
      <c r="I12" s="40" t="str">
        <f t="shared" si="4"/>
        <v xml:space="preserve"> </v>
      </c>
      <c r="J12" s="41"/>
      <c r="K12" s="497"/>
      <c r="L12" s="498"/>
      <c r="M12" s="498"/>
      <c r="N12" s="498"/>
      <c r="O12" s="498"/>
      <c r="P12" s="498"/>
      <c r="Q12" s="498"/>
      <c r="R12" s="498"/>
    </row>
    <row r="13" spans="1:32" s="499" customFormat="1" ht="16.5" customHeight="1">
      <c r="A13" s="496">
        <f t="shared" si="3"/>
        <v>40821</v>
      </c>
      <c r="B13" s="35" t="str">
        <f t="shared" si="0"/>
        <v xml:space="preserve"> </v>
      </c>
      <c r="C13" s="36"/>
      <c r="D13" s="36"/>
      <c r="E13" s="37">
        <f t="shared" si="1"/>
        <v>30</v>
      </c>
      <c r="F13" s="38">
        <f t="shared" si="5"/>
        <v>0</v>
      </c>
      <c r="G13" s="39">
        <f t="shared" si="2"/>
        <v>0</v>
      </c>
      <c r="H13" s="39">
        <f t="shared" si="6"/>
        <v>0</v>
      </c>
      <c r="I13" s="40" t="str">
        <f t="shared" si="4"/>
        <v xml:space="preserve"> </v>
      </c>
      <c r="J13" s="41"/>
      <c r="K13" s="497"/>
      <c r="L13" s="498"/>
      <c r="M13" s="498"/>
      <c r="N13" s="498"/>
      <c r="O13" s="498"/>
      <c r="P13" s="498"/>
      <c r="Q13" s="498"/>
      <c r="R13" s="498"/>
    </row>
    <row r="14" spans="1:32" s="499" customFormat="1" ht="16.5" customHeight="1">
      <c r="A14" s="496">
        <f t="shared" si="3"/>
        <v>40822</v>
      </c>
      <c r="B14" s="35" t="str">
        <f t="shared" si="0"/>
        <v xml:space="preserve"> </v>
      </c>
      <c r="C14" s="36"/>
      <c r="D14" s="36"/>
      <c r="E14" s="37">
        <f t="shared" si="1"/>
        <v>30</v>
      </c>
      <c r="F14" s="38">
        <f t="shared" si="5"/>
        <v>0</v>
      </c>
      <c r="G14" s="39">
        <f t="shared" si="2"/>
        <v>0</v>
      </c>
      <c r="H14" s="39">
        <f t="shared" si="6"/>
        <v>0</v>
      </c>
      <c r="I14" s="40" t="str">
        <f t="shared" si="4"/>
        <v xml:space="preserve"> </v>
      </c>
      <c r="J14" s="41"/>
      <c r="K14" s="497"/>
      <c r="L14" s="498"/>
      <c r="M14" s="498"/>
      <c r="N14" s="498"/>
      <c r="O14" s="498"/>
      <c r="P14" s="498"/>
      <c r="Q14" s="498"/>
      <c r="R14" s="498"/>
    </row>
    <row r="15" spans="1:32" s="499" customFormat="1" ht="16.5" customHeight="1">
      <c r="A15" s="496">
        <f t="shared" si="3"/>
        <v>40823</v>
      </c>
      <c r="B15" s="35" t="str">
        <f t="shared" si="0"/>
        <v xml:space="preserve"> </v>
      </c>
      <c r="C15" s="36"/>
      <c r="D15" s="36"/>
      <c r="E15" s="37">
        <f t="shared" si="1"/>
        <v>30</v>
      </c>
      <c r="F15" s="38">
        <f t="shared" si="5"/>
        <v>0</v>
      </c>
      <c r="G15" s="39">
        <f t="shared" si="2"/>
        <v>0</v>
      </c>
      <c r="H15" s="39">
        <f t="shared" si="6"/>
        <v>0</v>
      </c>
      <c r="I15" s="40" t="str">
        <f t="shared" si="4"/>
        <v xml:space="preserve"> </v>
      </c>
      <c r="J15" s="41"/>
      <c r="K15" s="497"/>
      <c r="L15" s="498"/>
      <c r="M15" s="498"/>
      <c r="N15" s="498"/>
      <c r="O15" s="498"/>
      <c r="P15" s="498"/>
      <c r="Q15" s="498"/>
      <c r="R15" s="498"/>
    </row>
    <row r="16" spans="1:32" s="499" customFormat="1" ht="16.5" customHeight="1">
      <c r="A16" s="496">
        <f t="shared" si="3"/>
        <v>40824</v>
      </c>
      <c r="B16" s="35" t="str">
        <f t="shared" si="0"/>
        <v>F</v>
      </c>
      <c r="C16" s="36"/>
      <c r="D16" s="36"/>
      <c r="E16" s="37">
        <f t="shared" si="1"/>
        <v>0</v>
      </c>
      <c r="F16" s="38">
        <f t="shared" si="5"/>
        <v>0</v>
      </c>
      <c r="G16" s="39">
        <f t="shared" si="2"/>
        <v>0</v>
      </c>
      <c r="H16" s="39">
        <f t="shared" si="6"/>
        <v>0</v>
      </c>
      <c r="I16" s="40" t="str">
        <f t="shared" si="4"/>
        <v>Frei</v>
      </c>
      <c r="J16" s="41"/>
      <c r="K16" s="497"/>
      <c r="L16" s="498"/>
      <c r="M16" s="498"/>
      <c r="N16" s="498"/>
      <c r="O16" s="498"/>
      <c r="P16" s="498"/>
      <c r="Q16" s="498"/>
      <c r="R16" s="498"/>
    </row>
    <row r="17" spans="1:18" s="499" customFormat="1" ht="16.5" customHeight="1">
      <c r="A17" s="496">
        <f t="shared" si="3"/>
        <v>40825</v>
      </c>
      <c r="B17" s="35" t="str">
        <f t="shared" si="0"/>
        <v>F</v>
      </c>
      <c r="C17" s="36"/>
      <c r="D17" s="36"/>
      <c r="E17" s="37">
        <f t="shared" si="1"/>
        <v>0</v>
      </c>
      <c r="F17" s="38">
        <f t="shared" si="5"/>
        <v>0</v>
      </c>
      <c r="G17" s="39">
        <f t="shared" si="2"/>
        <v>0</v>
      </c>
      <c r="H17" s="39">
        <f t="shared" si="6"/>
        <v>0</v>
      </c>
      <c r="I17" s="40" t="str">
        <f t="shared" si="4"/>
        <v>Frei</v>
      </c>
      <c r="J17" s="41"/>
      <c r="K17" s="500">
        <f>SUM(G13:G17)</f>
        <v>0</v>
      </c>
      <c r="L17" s="498"/>
      <c r="M17" s="498"/>
      <c r="N17" s="498"/>
      <c r="O17" s="498"/>
      <c r="P17" s="498"/>
      <c r="Q17" s="498"/>
      <c r="R17" s="498"/>
    </row>
    <row r="18" spans="1:18" s="499" customFormat="1" ht="16.5" customHeight="1">
      <c r="A18" s="496">
        <f t="shared" si="3"/>
        <v>40826</v>
      </c>
      <c r="B18" s="35" t="str">
        <f t="shared" si="0"/>
        <v xml:space="preserve"> </v>
      </c>
      <c r="C18" s="36"/>
      <c r="D18" s="36"/>
      <c r="E18" s="37">
        <f t="shared" si="1"/>
        <v>30</v>
      </c>
      <c r="F18" s="38">
        <f t="shared" si="5"/>
        <v>0</v>
      </c>
      <c r="G18" s="39">
        <f t="shared" si="2"/>
        <v>0</v>
      </c>
      <c r="H18" s="39">
        <f t="shared" si="6"/>
        <v>0</v>
      </c>
      <c r="I18" s="40" t="str">
        <f t="shared" si="4"/>
        <v xml:space="preserve"> </v>
      </c>
      <c r="J18" s="41"/>
      <c r="K18" s="497"/>
      <c r="L18" s="498"/>
      <c r="M18" s="498"/>
      <c r="N18" s="498"/>
      <c r="O18" s="498"/>
      <c r="P18" s="498"/>
      <c r="Q18" s="498"/>
      <c r="R18" s="498"/>
    </row>
    <row r="19" spans="1:18" s="499" customFormat="1" ht="16.5" customHeight="1">
      <c r="A19" s="496">
        <f t="shared" si="3"/>
        <v>40827</v>
      </c>
      <c r="B19" s="35" t="str">
        <f t="shared" si="0"/>
        <v xml:space="preserve"> </v>
      </c>
      <c r="C19" s="36"/>
      <c r="D19" s="36"/>
      <c r="E19" s="37">
        <f t="shared" si="1"/>
        <v>30</v>
      </c>
      <c r="F19" s="38">
        <f t="shared" si="5"/>
        <v>0</v>
      </c>
      <c r="G19" s="39">
        <f t="shared" si="2"/>
        <v>0</v>
      </c>
      <c r="H19" s="39">
        <f t="shared" si="6"/>
        <v>0</v>
      </c>
      <c r="I19" s="40" t="str">
        <f t="shared" si="4"/>
        <v xml:space="preserve"> </v>
      </c>
      <c r="J19" s="41"/>
      <c r="K19" s="497"/>
      <c r="L19" s="498"/>
      <c r="M19" s="498"/>
      <c r="N19" s="498"/>
      <c r="O19" s="498"/>
      <c r="P19" s="498"/>
      <c r="Q19" s="498"/>
      <c r="R19" s="498"/>
    </row>
    <row r="20" spans="1:18" s="499" customFormat="1" ht="16.5" customHeight="1">
      <c r="A20" s="496">
        <f t="shared" si="3"/>
        <v>40828</v>
      </c>
      <c r="B20" s="35" t="str">
        <f t="shared" si="0"/>
        <v xml:space="preserve"> </v>
      </c>
      <c r="C20" s="36"/>
      <c r="D20" s="36"/>
      <c r="E20" s="37">
        <f t="shared" si="1"/>
        <v>30</v>
      </c>
      <c r="F20" s="38">
        <f t="shared" si="5"/>
        <v>0</v>
      </c>
      <c r="G20" s="39">
        <f t="shared" si="2"/>
        <v>0</v>
      </c>
      <c r="H20" s="39">
        <f t="shared" si="6"/>
        <v>0</v>
      </c>
      <c r="I20" s="40" t="str">
        <f t="shared" si="4"/>
        <v xml:space="preserve"> </v>
      </c>
      <c r="J20" s="41"/>
      <c r="K20" s="497"/>
      <c r="L20" s="498"/>
      <c r="M20" s="498"/>
      <c r="N20" s="498"/>
      <c r="O20" s="498"/>
      <c r="P20" s="498"/>
      <c r="Q20" s="498"/>
      <c r="R20" s="498"/>
    </row>
    <row r="21" spans="1:18" s="499" customFormat="1" ht="16.5" customHeight="1">
      <c r="A21" s="496">
        <f t="shared" si="3"/>
        <v>40829</v>
      </c>
      <c r="B21" s="35" t="str">
        <f t="shared" si="0"/>
        <v xml:space="preserve"> </v>
      </c>
      <c r="C21" s="36"/>
      <c r="D21" s="36"/>
      <c r="E21" s="37">
        <f t="shared" si="1"/>
        <v>30</v>
      </c>
      <c r="F21" s="38">
        <f t="shared" si="5"/>
        <v>0</v>
      </c>
      <c r="G21" s="39">
        <f t="shared" si="2"/>
        <v>0</v>
      </c>
      <c r="H21" s="39">
        <f t="shared" si="6"/>
        <v>0</v>
      </c>
      <c r="I21" s="40" t="str">
        <f t="shared" si="4"/>
        <v xml:space="preserve"> </v>
      </c>
      <c r="J21" s="41"/>
      <c r="K21" s="497"/>
      <c r="L21" s="498"/>
      <c r="M21" s="498"/>
      <c r="N21" s="498"/>
      <c r="O21" s="498"/>
      <c r="P21" s="498"/>
      <c r="Q21" s="498"/>
      <c r="R21" s="498"/>
    </row>
    <row r="22" spans="1:18" s="499" customFormat="1" ht="16.5" customHeight="1">
      <c r="A22" s="496">
        <f t="shared" si="3"/>
        <v>40830</v>
      </c>
      <c r="B22" s="35" t="str">
        <f t="shared" si="0"/>
        <v xml:space="preserve"> </v>
      </c>
      <c r="C22" s="36"/>
      <c r="D22" s="36"/>
      <c r="E22" s="37">
        <f t="shared" si="1"/>
        <v>30</v>
      </c>
      <c r="F22" s="38">
        <f t="shared" si="5"/>
        <v>0</v>
      </c>
      <c r="G22" s="39">
        <f t="shared" si="2"/>
        <v>0</v>
      </c>
      <c r="H22" s="39">
        <f t="shared" si="6"/>
        <v>0</v>
      </c>
      <c r="I22" s="40" t="str">
        <f t="shared" si="4"/>
        <v xml:space="preserve"> </v>
      </c>
      <c r="J22" s="41"/>
      <c r="K22" s="497"/>
      <c r="L22" s="498"/>
      <c r="M22" s="498"/>
      <c r="N22" s="498"/>
      <c r="O22" s="498"/>
      <c r="P22" s="498"/>
      <c r="Q22" s="498"/>
      <c r="R22" s="498"/>
    </row>
    <row r="23" spans="1:18" s="499" customFormat="1" ht="16.5" customHeight="1">
      <c r="A23" s="496">
        <f t="shared" si="3"/>
        <v>40831</v>
      </c>
      <c r="B23" s="35" t="str">
        <f t="shared" si="0"/>
        <v>F</v>
      </c>
      <c r="C23" s="45"/>
      <c r="D23" s="45"/>
      <c r="E23" s="37">
        <f t="shared" si="1"/>
        <v>0</v>
      </c>
      <c r="F23" s="38">
        <f t="shared" si="5"/>
        <v>0</v>
      </c>
      <c r="G23" s="39">
        <f t="shared" si="2"/>
        <v>0</v>
      </c>
      <c r="H23" s="39">
        <f t="shared" si="6"/>
        <v>0</v>
      </c>
      <c r="I23" s="40" t="str">
        <f t="shared" si="4"/>
        <v>Frei</v>
      </c>
      <c r="J23" s="41"/>
      <c r="K23" s="497"/>
      <c r="L23" s="498"/>
      <c r="M23" s="498"/>
      <c r="N23" s="498"/>
      <c r="O23" s="498"/>
      <c r="P23" s="498"/>
      <c r="Q23" s="498"/>
      <c r="R23" s="498"/>
    </row>
    <row r="24" spans="1:18" s="499" customFormat="1" ht="16.5" customHeight="1">
      <c r="A24" s="496">
        <f t="shared" si="3"/>
        <v>40832</v>
      </c>
      <c r="B24" s="35" t="str">
        <f t="shared" si="0"/>
        <v>F</v>
      </c>
      <c r="C24" s="36"/>
      <c r="D24" s="36"/>
      <c r="E24" s="37">
        <f t="shared" si="1"/>
        <v>0</v>
      </c>
      <c r="F24" s="38">
        <f t="shared" si="5"/>
        <v>0</v>
      </c>
      <c r="G24" s="39">
        <f t="shared" si="2"/>
        <v>0</v>
      </c>
      <c r="H24" s="39">
        <f t="shared" si="6"/>
        <v>0</v>
      </c>
      <c r="I24" s="40" t="str">
        <f t="shared" si="4"/>
        <v>Frei</v>
      </c>
      <c r="J24" s="41"/>
      <c r="K24" s="500">
        <f>SUM(G20:G24)</f>
        <v>0</v>
      </c>
      <c r="L24" s="498"/>
      <c r="M24" s="498"/>
      <c r="N24" s="498"/>
      <c r="O24" s="498"/>
      <c r="P24" s="498"/>
      <c r="Q24" s="498"/>
      <c r="R24" s="498"/>
    </row>
    <row r="25" spans="1:18" s="499" customFormat="1" ht="16.5" customHeight="1">
      <c r="A25" s="496">
        <f t="shared" si="3"/>
        <v>40833</v>
      </c>
      <c r="B25" s="35" t="str">
        <f t="shared" si="0"/>
        <v xml:space="preserve"> </v>
      </c>
      <c r="C25" s="36"/>
      <c r="D25" s="36"/>
      <c r="E25" s="37">
        <f t="shared" si="1"/>
        <v>30</v>
      </c>
      <c r="F25" s="38">
        <f t="shared" si="5"/>
        <v>0</v>
      </c>
      <c r="G25" s="39">
        <f t="shared" ref="G25:G39" si="7">IF(B25="ÜB",HOUR(D25)*60-HOUR(C25)*60+MINUTE(D25)-MINUTE(C25)-E25,IF(B25="ÜA",-$I$5,IF(D25&gt;0,HOUR(D25)*60-HOUR(C25)*60+MINUTE(D25)-MINUTE(C25)-$I$5-E25,0)))</f>
        <v>0</v>
      </c>
      <c r="H25" s="39">
        <f t="shared" si="6"/>
        <v>0</v>
      </c>
      <c r="I25" s="40" t="str">
        <f t="shared" si="4"/>
        <v xml:space="preserve"> </v>
      </c>
      <c r="J25" s="41"/>
      <c r="K25" s="497"/>
      <c r="L25" s="498"/>
      <c r="M25" s="498"/>
      <c r="N25" s="498"/>
      <c r="O25" s="498"/>
      <c r="P25" s="498"/>
      <c r="Q25" s="498"/>
      <c r="R25" s="498"/>
    </row>
    <row r="26" spans="1:18" s="499" customFormat="1" ht="16.5" customHeight="1">
      <c r="A26" s="496">
        <f t="shared" si="3"/>
        <v>40834</v>
      </c>
      <c r="B26" s="35" t="str">
        <f t="shared" si="0"/>
        <v xml:space="preserve"> </v>
      </c>
      <c r="C26" s="36"/>
      <c r="D26" s="36"/>
      <c r="E26" s="37">
        <f t="shared" si="1"/>
        <v>30</v>
      </c>
      <c r="F26" s="38">
        <f t="shared" si="5"/>
        <v>0</v>
      </c>
      <c r="G26" s="39">
        <f t="shared" si="7"/>
        <v>0</v>
      </c>
      <c r="H26" s="39">
        <f t="shared" si="6"/>
        <v>0</v>
      </c>
      <c r="I26" s="40" t="str">
        <f t="shared" si="4"/>
        <v xml:space="preserve"> </v>
      </c>
      <c r="J26" s="41"/>
      <c r="K26" s="497"/>
      <c r="L26" s="498"/>
      <c r="M26" s="498"/>
      <c r="N26" s="498"/>
      <c r="O26" s="498"/>
      <c r="P26" s="498"/>
      <c r="Q26" s="498"/>
      <c r="R26" s="498"/>
    </row>
    <row r="27" spans="1:18" s="499" customFormat="1" ht="16.5" customHeight="1">
      <c r="A27" s="496">
        <f t="shared" si="3"/>
        <v>40835</v>
      </c>
      <c r="B27" s="35" t="str">
        <f t="shared" si="0"/>
        <v xml:space="preserve"> </v>
      </c>
      <c r="C27" s="36"/>
      <c r="D27" s="36"/>
      <c r="E27" s="37">
        <f t="shared" si="1"/>
        <v>30</v>
      </c>
      <c r="F27" s="38">
        <f t="shared" ref="F27:F39" si="8">D27-C27</f>
        <v>0</v>
      </c>
      <c r="G27" s="39">
        <f t="shared" si="7"/>
        <v>0</v>
      </c>
      <c r="H27" s="39">
        <f t="shared" ref="H27:H40" si="9">H26+G27</f>
        <v>0</v>
      </c>
      <c r="I27" s="40" t="str">
        <f t="shared" si="4"/>
        <v xml:space="preserve"> </v>
      </c>
      <c r="J27" s="41"/>
      <c r="K27" s="497"/>
      <c r="L27" s="498"/>
      <c r="M27" s="498"/>
      <c r="N27" s="498"/>
      <c r="O27" s="498"/>
      <c r="P27" s="498"/>
      <c r="Q27" s="498"/>
      <c r="R27" s="498"/>
    </row>
    <row r="28" spans="1:18" s="499" customFormat="1" ht="16.5" customHeight="1">
      <c r="A28" s="496">
        <f t="shared" si="3"/>
        <v>40836</v>
      </c>
      <c r="B28" s="35" t="str">
        <f t="shared" si="0"/>
        <v xml:space="preserve"> </v>
      </c>
      <c r="C28" s="36"/>
      <c r="D28" s="36"/>
      <c r="E28" s="37">
        <f t="shared" si="1"/>
        <v>30</v>
      </c>
      <c r="F28" s="38">
        <f t="shared" si="8"/>
        <v>0</v>
      </c>
      <c r="G28" s="39">
        <f t="shared" si="7"/>
        <v>0</v>
      </c>
      <c r="H28" s="39">
        <f t="shared" si="9"/>
        <v>0</v>
      </c>
      <c r="I28" s="40" t="str">
        <f t="shared" si="4"/>
        <v xml:space="preserve"> </v>
      </c>
      <c r="J28" s="41"/>
      <c r="K28" s="497"/>
      <c r="L28" s="498"/>
      <c r="M28" s="498"/>
      <c r="N28" s="498"/>
      <c r="O28" s="498"/>
      <c r="P28" s="498"/>
      <c r="Q28" s="498"/>
      <c r="R28" s="498"/>
    </row>
    <row r="29" spans="1:18" s="499" customFormat="1" ht="16.5" customHeight="1">
      <c r="A29" s="496">
        <f t="shared" si="3"/>
        <v>40837</v>
      </c>
      <c r="B29" s="35" t="str">
        <f t="shared" si="0"/>
        <v xml:space="preserve"> </v>
      </c>
      <c r="C29" s="36"/>
      <c r="D29" s="36"/>
      <c r="E29" s="37">
        <f t="shared" si="1"/>
        <v>30</v>
      </c>
      <c r="F29" s="38">
        <f t="shared" si="8"/>
        <v>0</v>
      </c>
      <c r="G29" s="39">
        <f t="shared" si="7"/>
        <v>0</v>
      </c>
      <c r="H29" s="39">
        <f t="shared" si="9"/>
        <v>0</v>
      </c>
      <c r="I29" s="40" t="str">
        <f t="shared" si="4"/>
        <v xml:space="preserve"> </v>
      </c>
      <c r="J29" s="41"/>
      <c r="K29" s="497"/>
      <c r="L29" s="498"/>
      <c r="M29" s="498"/>
      <c r="N29" s="498"/>
      <c r="O29" s="498"/>
      <c r="P29" s="498"/>
      <c r="Q29" s="498"/>
      <c r="R29" s="498"/>
    </row>
    <row r="30" spans="1:18" s="499" customFormat="1" ht="16.5" customHeight="1">
      <c r="A30" s="496">
        <f t="shared" si="3"/>
        <v>40838</v>
      </c>
      <c r="B30" s="35" t="str">
        <f t="shared" si="0"/>
        <v>F</v>
      </c>
      <c r="C30" s="36"/>
      <c r="D30" s="36"/>
      <c r="E30" s="37">
        <f t="shared" si="1"/>
        <v>0</v>
      </c>
      <c r="F30" s="38">
        <f t="shared" si="8"/>
        <v>0</v>
      </c>
      <c r="G30" s="39">
        <f t="shared" si="7"/>
        <v>0</v>
      </c>
      <c r="H30" s="39">
        <f t="shared" si="9"/>
        <v>0</v>
      </c>
      <c r="I30" s="40" t="str">
        <f t="shared" si="4"/>
        <v>Frei</v>
      </c>
      <c r="J30" s="41"/>
      <c r="K30" s="497"/>
      <c r="L30" s="498"/>
      <c r="M30" s="498"/>
      <c r="N30" s="498"/>
      <c r="O30" s="498"/>
      <c r="P30" s="498"/>
      <c r="Q30" s="498"/>
      <c r="R30" s="498"/>
    </row>
    <row r="31" spans="1:18" s="499" customFormat="1" ht="16.5" customHeight="1">
      <c r="A31" s="496">
        <f t="shared" si="3"/>
        <v>40839</v>
      </c>
      <c r="B31" s="35" t="str">
        <f t="shared" si="0"/>
        <v>F</v>
      </c>
      <c r="C31" s="36"/>
      <c r="D31" s="36"/>
      <c r="E31" s="37">
        <f t="shared" si="1"/>
        <v>0</v>
      </c>
      <c r="F31" s="38">
        <f t="shared" si="8"/>
        <v>0</v>
      </c>
      <c r="G31" s="39">
        <f t="shared" si="7"/>
        <v>0</v>
      </c>
      <c r="H31" s="39">
        <f t="shared" si="9"/>
        <v>0</v>
      </c>
      <c r="I31" s="40" t="str">
        <f t="shared" si="4"/>
        <v>Frei</v>
      </c>
      <c r="J31" s="41"/>
      <c r="K31" s="500">
        <f>SUM(G27:G31)</f>
        <v>0</v>
      </c>
      <c r="L31" s="498"/>
      <c r="M31" s="498"/>
      <c r="N31" s="498"/>
      <c r="O31" s="498"/>
      <c r="P31" s="498"/>
      <c r="Q31" s="498"/>
      <c r="R31" s="498"/>
    </row>
    <row r="32" spans="1:18" s="499" customFormat="1" ht="16.5" customHeight="1">
      <c r="A32" s="496">
        <f t="shared" si="3"/>
        <v>40840</v>
      </c>
      <c r="B32" s="35" t="str">
        <f t="shared" si="0"/>
        <v xml:space="preserve"> </v>
      </c>
      <c r="C32" s="36"/>
      <c r="D32" s="36"/>
      <c r="E32" s="37">
        <f t="shared" si="1"/>
        <v>30</v>
      </c>
      <c r="F32" s="38">
        <f t="shared" si="8"/>
        <v>0</v>
      </c>
      <c r="G32" s="39">
        <f t="shared" si="7"/>
        <v>0</v>
      </c>
      <c r="H32" s="39">
        <f t="shared" si="9"/>
        <v>0</v>
      </c>
      <c r="I32" s="40" t="str">
        <f t="shared" si="4"/>
        <v xml:space="preserve"> </v>
      </c>
      <c r="J32" s="41"/>
      <c r="K32" s="500"/>
      <c r="L32" s="498"/>
      <c r="M32" s="498"/>
      <c r="N32" s="498"/>
      <c r="O32" s="498"/>
      <c r="P32" s="498"/>
      <c r="Q32" s="498"/>
      <c r="R32" s="498"/>
    </row>
    <row r="33" spans="1:18" s="499" customFormat="1" ht="16.5" customHeight="1">
      <c r="A33" s="496">
        <f t="shared" si="3"/>
        <v>40841</v>
      </c>
      <c r="B33" s="35" t="str">
        <f t="shared" si="0"/>
        <v xml:space="preserve"> </v>
      </c>
      <c r="C33" s="36"/>
      <c r="D33" s="36"/>
      <c r="E33" s="37">
        <f t="shared" si="1"/>
        <v>30</v>
      </c>
      <c r="F33" s="38">
        <f t="shared" si="8"/>
        <v>0</v>
      </c>
      <c r="G33" s="39">
        <f t="shared" si="7"/>
        <v>0</v>
      </c>
      <c r="H33" s="39">
        <f t="shared" si="9"/>
        <v>0</v>
      </c>
      <c r="I33" s="40" t="str">
        <f t="shared" si="4"/>
        <v xml:space="preserve"> </v>
      </c>
      <c r="J33" s="41"/>
      <c r="K33" s="497"/>
      <c r="L33" s="498"/>
      <c r="M33" s="498"/>
      <c r="N33" s="498"/>
      <c r="O33" s="498"/>
      <c r="P33" s="498"/>
      <c r="Q33" s="498"/>
      <c r="R33" s="498"/>
    </row>
    <row r="34" spans="1:18" s="499" customFormat="1" ht="16.5" customHeight="1">
      <c r="A34" s="496">
        <f t="shared" si="3"/>
        <v>40842</v>
      </c>
      <c r="B34" s="35" t="str">
        <f t="shared" si="0"/>
        <v xml:space="preserve"> </v>
      </c>
      <c r="C34" s="36"/>
      <c r="D34" s="36"/>
      <c r="E34" s="37">
        <f t="shared" si="1"/>
        <v>30</v>
      </c>
      <c r="F34" s="38">
        <f t="shared" si="8"/>
        <v>0</v>
      </c>
      <c r="G34" s="39">
        <f t="shared" si="7"/>
        <v>0</v>
      </c>
      <c r="H34" s="39">
        <f t="shared" si="9"/>
        <v>0</v>
      </c>
      <c r="I34" s="40" t="str">
        <f t="shared" si="4"/>
        <v xml:space="preserve"> </v>
      </c>
      <c r="J34" s="41"/>
      <c r="K34" s="497"/>
      <c r="L34" s="498"/>
      <c r="M34" s="498"/>
      <c r="N34" s="498"/>
      <c r="O34" s="498"/>
      <c r="P34" s="498"/>
      <c r="Q34" s="498"/>
      <c r="R34" s="498"/>
    </row>
    <row r="35" spans="1:18" s="499" customFormat="1" ht="16.5" customHeight="1">
      <c r="A35" s="496">
        <f t="shared" si="3"/>
        <v>40843</v>
      </c>
      <c r="B35" s="35" t="str">
        <f t="shared" si="0"/>
        <v xml:space="preserve"> </v>
      </c>
      <c r="C35" s="47"/>
      <c r="D35" s="36"/>
      <c r="E35" s="37">
        <f t="shared" si="1"/>
        <v>30</v>
      </c>
      <c r="F35" s="38">
        <f t="shared" si="8"/>
        <v>0</v>
      </c>
      <c r="G35" s="39">
        <f t="shared" si="7"/>
        <v>0</v>
      </c>
      <c r="H35" s="39">
        <f t="shared" si="9"/>
        <v>0</v>
      </c>
      <c r="I35" s="40" t="str">
        <f t="shared" si="4"/>
        <v xml:space="preserve"> </v>
      </c>
      <c r="J35" s="41"/>
      <c r="K35" s="497"/>
      <c r="L35" s="498"/>
      <c r="M35" s="498"/>
      <c r="N35" s="498"/>
      <c r="O35" s="498"/>
      <c r="P35" s="498"/>
      <c r="Q35" s="498"/>
      <c r="R35" s="498"/>
    </row>
    <row r="36" spans="1:18" s="499" customFormat="1" ht="16.5" customHeight="1">
      <c r="A36" s="496">
        <f t="shared" si="3"/>
        <v>40844</v>
      </c>
      <c r="B36" s="35" t="str">
        <f t="shared" si="0"/>
        <v xml:space="preserve"> </v>
      </c>
      <c r="C36" s="48"/>
      <c r="D36" s="47"/>
      <c r="E36" s="37">
        <f t="shared" si="1"/>
        <v>30</v>
      </c>
      <c r="F36" s="38">
        <f t="shared" si="8"/>
        <v>0</v>
      </c>
      <c r="G36" s="39">
        <f t="shared" si="7"/>
        <v>0</v>
      </c>
      <c r="H36" s="39">
        <f t="shared" si="9"/>
        <v>0</v>
      </c>
      <c r="I36" s="40" t="str">
        <f t="shared" si="4"/>
        <v xml:space="preserve"> </v>
      </c>
      <c r="J36" s="41"/>
      <c r="K36" s="497"/>
      <c r="L36" s="498"/>
      <c r="M36" s="498"/>
      <c r="N36" s="498"/>
      <c r="O36" s="498"/>
      <c r="P36" s="498"/>
      <c r="Q36" s="498"/>
      <c r="R36" s="498"/>
    </row>
    <row r="37" spans="1:18" s="499" customFormat="1" ht="16.5" customHeight="1">
      <c r="A37" s="496">
        <f>IF(DAY(A36+1)&lt;5," ",A36+1)</f>
        <v>40845</v>
      </c>
      <c r="B37" s="35" t="str">
        <f t="shared" si="0"/>
        <v>F</v>
      </c>
      <c r="C37" s="36"/>
      <c r="D37" s="36"/>
      <c r="E37" s="37">
        <f t="shared" si="1"/>
        <v>0</v>
      </c>
      <c r="F37" s="38">
        <f t="shared" si="8"/>
        <v>0</v>
      </c>
      <c r="G37" s="39">
        <f t="shared" si="7"/>
        <v>0</v>
      </c>
      <c r="H37" s="39">
        <f t="shared" si="9"/>
        <v>0</v>
      </c>
      <c r="I37" s="40" t="str">
        <f t="shared" si="4"/>
        <v>Frei</v>
      </c>
      <c r="J37" s="41"/>
      <c r="K37" s="497"/>
      <c r="L37" s="498"/>
      <c r="M37" s="498"/>
      <c r="N37" s="498"/>
      <c r="O37" s="498"/>
      <c r="P37" s="498"/>
      <c r="Q37" s="498"/>
      <c r="R37" s="498"/>
    </row>
    <row r="38" spans="1:18" s="499" customFormat="1" ht="16.5" customHeight="1">
      <c r="A38" s="496">
        <f>IF(A37=" "," ",IF(DAY(A37+1)&lt;5," ",A37+1))</f>
        <v>40846</v>
      </c>
      <c r="B38" s="35" t="str">
        <f t="shared" si="0"/>
        <v>F</v>
      </c>
      <c r="C38" s="36"/>
      <c r="D38" s="36"/>
      <c r="E38" s="37">
        <f t="shared" si="1"/>
        <v>0</v>
      </c>
      <c r="F38" s="38">
        <f t="shared" si="8"/>
        <v>0</v>
      </c>
      <c r="G38" s="39">
        <f t="shared" si="7"/>
        <v>0</v>
      </c>
      <c r="H38" s="39">
        <f t="shared" si="9"/>
        <v>0</v>
      </c>
      <c r="I38" s="40" t="str">
        <f t="shared" si="4"/>
        <v>Frei</v>
      </c>
      <c r="J38" s="41"/>
      <c r="K38" s="500">
        <f>SUM(G34:G38)</f>
        <v>0</v>
      </c>
      <c r="L38" s="498"/>
      <c r="M38" s="498"/>
      <c r="N38" s="498"/>
      <c r="O38" s="498"/>
      <c r="P38" s="498"/>
      <c r="Q38" s="498"/>
      <c r="R38" s="498"/>
    </row>
    <row r="39" spans="1:18" s="499" customFormat="1" ht="16.5" customHeight="1">
      <c r="A39" s="496">
        <f>IF(A38=" "," ",IF(DAY(A38+1)&lt;5," ",A38+1))</f>
        <v>40847</v>
      </c>
      <c r="B39" s="35" t="str">
        <f t="shared" si="0"/>
        <v xml:space="preserve"> </v>
      </c>
      <c r="C39" s="36"/>
      <c r="D39" s="36"/>
      <c r="E39" s="37">
        <f t="shared" si="1"/>
        <v>30</v>
      </c>
      <c r="F39" s="38">
        <f t="shared" si="8"/>
        <v>0</v>
      </c>
      <c r="G39" s="39">
        <f t="shared" si="7"/>
        <v>0</v>
      </c>
      <c r="H39" s="39">
        <f t="shared" si="9"/>
        <v>0</v>
      </c>
      <c r="I39" s="40" t="str">
        <f t="shared" si="4"/>
        <v xml:space="preserve"> </v>
      </c>
      <c r="J39" s="41"/>
      <c r="K39" s="500"/>
      <c r="L39" s="498"/>
      <c r="M39" s="498"/>
      <c r="N39" s="498"/>
      <c r="O39" s="498"/>
      <c r="P39" s="498"/>
      <c r="Q39" s="498"/>
      <c r="R39" s="498"/>
    </row>
    <row r="40" spans="1:18" ht="16.5" customHeight="1">
      <c r="A40" s="501" t="s">
        <v>22</v>
      </c>
      <c r="B40" s="7"/>
      <c r="C40" s="50"/>
      <c r="D40" s="50"/>
      <c r="E40" s="51"/>
      <c r="F40" s="52"/>
      <c r="G40" s="42"/>
      <c r="H40" s="39">
        <f t="shared" si="9"/>
        <v>0</v>
      </c>
      <c r="I40" s="53" t="s">
        <v>23</v>
      </c>
      <c r="J40" s="54"/>
    </row>
    <row r="41" spans="1:18">
      <c r="B41" s="502" t="s">
        <v>24</v>
      </c>
      <c r="C41" s="503">
        <f>INT(H40/I5)</f>
        <v>0</v>
      </c>
      <c r="D41" s="465" t="s">
        <v>25</v>
      </c>
      <c r="E41" s="504">
        <f>(H40-C41*I5)/60</f>
        <v>0</v>
      </c>
      <c r="F41" s="505" t="s">
        <v>26</v>
      </c>
      <c r="G41" s="506"/>
      <c r="H41" s="507" t="s">
        <v>27</v>
      </c>
      <c r="I41" s="458">
        <f>INT(H40/60)</f>
        <v>0</v>
      </c>
      <c r="J41" s="456">
        <f>H40-I41*60</f>
        <v>0</v>
      </c>
    </row>
  </sheetData>
  <mergeCells count="1">
    <mergeCell ref="C7:D7"/>
  </mergeCells>
  <conditionalFormatting sqref="F9:F39">
    <cfRule type="cellIs" dxfId="6" priority="2" stopIfTrue="1" operator="greaterThan">
      <formula>0</formula>
    </cfRule>
  </conditionalFormatting>
  <conditionalFormatting sqref="G9:H40">
    <cfRule type="cellIs" dxfId="5" priority="1" stopIfTrue="1" operator="greaterThan">
      <formula>SUM(($I$2/$I$4)/24)</formula>
    </cfRule>
  </conditionalFormatting>
  <printOptions horizontalCentered="1" verticalCentered="1"/>
  <pageMargins left="1.0236111111111112" right="0.39374999999999999" top="0.70833333333333337" bottom="0.39374999999999999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zoomScale="116" zoomScaleNormal="116" workbookViewId="0">
      <selection activeCell="C9" sqref="C9"/>
    </sheetView>
  </sheetViews>
  <sheetFormatPr baseColWidth="10" defaultColWidth="8" defaultRowHeight="12.75"/>
  <cols>
    <col min="1" max="1" width="10.75" style="508" customWidth="1"/>
    <col min="2" max="2" width="4.5" style="508" customWidth="1"/>
    <col min="3" max="3" width="6" style="509" customWidth="1"/>
    <col min="4" max="4" width="6.5" style="509" customWidth="1"/>
    <col min="5" max="5" width="5.5" style="509" customWidth="1"/>
    <col min="6" max="6" width="6.75" style="509" customWidth="1"/>
    <col min="7" max="7" width="8.25" style="508" customWidth="1"/>
    <col min="8" max="8" width="7.375" style="508" customWidth="1"/>
    <col min="9" max="9" width="9.875" style="510" customWidth="1"/>
    <col min="10" max="10" width="3.375" style="508" customWidth="1"/>
    <col min="11" max="11" width="4.75" style="511" customWidth="1"/>
    <col min="12" max="16384" width="8" style="508"/>
  </cols>
  <sheetData>
    <row r="1" spans="1:34" ht="33" customHeight="1">
      <c r="A1" s="512" t="s">
        <v>0</v>
      </c>
      <c r="B1" s="513"/>
      <c r="C1" s="514"/>
      <c r="D1" s="514"/>
      <c r="E1" s="514"/>
      <c r="F1" s="514"/>
      <c r="G1" s="515"/>
      <c r="H1" s="515"/>
    </row>
    <row r="2" spans="1:34" s="515" customFormat="1" ht="15" customHeight="1">
      <c r="A2" s="792">
        <f>EDATE(Januar!A2,10)</f>
        <v>40848</v>
      </c>
      <c r="B2" s="8">
        <f>Januar!$B$2</f>
        <v>40544</v>
      </c>
      <c r="C2" s="516"/>
      <c r="D2" s="516"/>
      <c r="E2" s="516"/>
      <c r="F2" s="516"/>
      <c r="G2" s="517" t="s">
        <v>1</v>
      </c>
      <c r="H2" s="518"/>
      <c r="I2" s="73">
        <f>Januar!$I$2</f>
        <v>40</v>
      </c>
      <c r="J2" s="519" t="s">
        <v>30</v>
      </c>
      <c r="K2" s="520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</row>
    <row r="3" spans="1:34" s="515" customFormat="1" ht="15" customHeight="1">
      <c r="A3" s="522" t="s">
        <v>2</v>
      </c>
      <c r="B3" s="523" t="str">
        <f>Januar!B3</f>
        <v>Mustermann</v>
      </c>
      <c r="C3" s="524"/>
      <c r="D3" s="525"/>
      <c r="E3" s="525"/>
      <c r="F3" s="526"/>
      <c r="G3" s="527" t="s">
        <v>3</v>
      </c>
      <c r="H3" s="528"/>
      <c r="I3" s="83">
        <f>Januar!$I$3</f>
        <v>1</v>
      </c>
      <c r="J3" s="521"/>
      <c r="K3" s="520"/>
      <c r="L3" s="521"/>
      <c r="M3" s="521"/>
      <c r="N3" s="521"/>
      <c r="O3" s="521"/>
      <c r="P3" s="521"/>
      <c r="Q3" s="521"/>
      <c r="R3" s="521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1"/>
      <c r="AH3" s="521"/>
    </row>
    <row r="4" spans="1:34" s="515" customFormat="1" ht="15" customHeight="1">
      <c r="A4" s="529" t="s">
        <v>4</v>
      </c>
      <c r="B4" s="530"/>
      <c r="C4" s="531"/>
      <c r="D4" s="531"/>
      <c r="E4" s="532">
        <f>Oktober!H40</f>
        <v>0</v>
      </c>
      <c r="F4" s="533"/>
      <c r="G4" s="534" t="s">
        <v>5</v>
      </c>
      <c r="H4" s="535"/>
      <c r="I4" s="91">
        <f>Januar!$I$4</f>
        <v>5</v>
      </c>
      <c r="J4" s="521"/>
      <c r="K4" s="520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</row>
    <row r="5" spans="1:34" s="515" customFormat="1" ht="14.1" customHeight="1">
      <c r="A5" s="517" t="s">
        <v>6</v>
      </c>
      <c r="B5" s="530"/>
      <c r="C5" s="531"/>
      <c r="D5" s="536"/>
      <c r="E5" s="537"/>
      <c r="F5" s="537"/>
      <c r="G5" s="538" t="s">
        <v>7</v>
      </c>
      <c r="H5" s="539"/>
      <c r="I5" s="540">
        <f>ROUNDUP(I2*I3/I4*60,0)</f>
        <v>480</v>
      </c>
      <c r="J5" s="519" t="s">
        <v>8</v>
      </c>
      <c r="K5" s="520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21"/>
      <c r="AG5" s="521"/>
      <c r="AH5" s="521"/>
    </row>
    <row r="6" spans="1:34" s="515" customFormat="1" ht="14.1" customHeight="1">
      <c r="A6" s="521"/>
      <c r="B6" s="541"/>
      <c r="C6" s="542"/>
      <c r="D6" s="542"/>
      <c r="E6" s="542"/>
      <c r="F6" s="542"/>
      <c r="G6" s="543"/>
      <c r="H6" s="544"/>
      <c r="I6" s="545"/>
      <c r="J6" s="521"/>
      <c r="K6" s="546"/>
      <c r="L6" s="521"/>
      <c r="M6" s="521"/>
      <c r="N6" s="521"/>
      <c r="O6" s="521"/>
      <c r="P6" s="521"/>
      <c r="Q6" s="521"/>
      <c r="R6" s="521"/>
      <c r="S6" s="521"/>
      <c r="T6" s="521"/>
      <c r="U6" s="521"/>
      <c r="V6" s="521"/>
      <c r="W6" s="521"/>
      <c r="X6" s="521"/>
      <c r="Y6" s="521"/>
      <c r="Z6" s="521"/>
      <c r="AA6" s="521"/>
      <c r="AB6" s="521"/>
      <c r="AC6" s="521"/>
      <c r="AD6" s="521"/>
      <c r="AE6" s="521"/>
      <c r="AF6" s="521"/>
      <c r="AG6" s="521"/>
      <c r="AH6" s="521"/>
    </row>
    <row r="7" spans="1:34" ht="13.5" customHeight="1">
      <c r="A7" s="755"/>
      <c r="B7" s="756"/>
      <c r="C7" s="804" t="s">
        <v>9</v>
      </c>
      <c r="D7" s="804"/>
      <c r="E7" s="757"/>
      <c r="F7" s="758" t="s">
        <v>10</v>
      </c>
      <c r="G7" s="759" t="s">
        <v>11</v>
      </c>
      <c r="H7" s="759" t="s">
        <v>12</v>
      </c>
      <c r="I7" s="760"/>
      <c r="J7" s="761"/>
      <c r="L7" s="510"/>
      <c r="M7" s="510"/>
      <c r="N7" s="510"/>
      <c r="O7" s="510"/>
      <c r="P7" s="510"/>
      <c r="Q7" s="510"/>
      <c r="R7" s="510"/>
      <c r="S7" s="510"/>
      <c r="T7" s="510"/>
    </row>
    <row r="8" spans="1:34" ht="12" customHeight="1">
      <c r="A8" s="762" t="s">
        <v>13</v>
      </c>
      <c r="B8" s="763" t="s">
        <v>14</v>
      </c>
      <c r="C8" s="764" t="s">
        <v>15</v>
      </c>
      <c r="D8" s="764" t="s">
        <v>16</v>
      </c>
      <c r="E8" s="764" t="s">
        <v>17</v>
      </c>
      <c r="F8" s="765" t="s">
        <v>18</v>
      </c>
      <c r="G8" s="766" t="s">
        <v>19</v>
      </c>
      <c r="H8" s="766" t="s">
        <v>20</v>
      </c>
      <c r="I8" s="767" t="s">
        <v>21</v>
      </c>
      <c r="J8" s="768"/>
      <c r="L8" s="510"/>
      <c r="M8" s="510"/>
      <c r="N8" s="510"/>
      <c r="O8" s="510"/>
      <c r="P8" s="510"/>
      <c r="Q8" s="510"/>
      <c r="R8" s="510"/>
      <c r="S8" s="510"/>
      <c r="T8" s="510"/>
    </row>
    <row r="9" spans="1:34" s="550" customFormat="1" ht="16.5" customHeight="1">
      <c r="A9" s="547">
        <f>A2</f>
        <v>40848</v>
      </c>
      <c r="B9" s="35" t="str">
        <f t="shared" ref="B9:B38" si="0">IF(WEEKDAY(A9)=1,"F",IF(WEEKDAY(A9)=7,"F"," "))</f>
        <v xml:space="preserve"> </v>
      </c>
      <c r="C9" s="36"/>
      <c r="D9" s="36"/>
      <c r="E9" s="37">
        <f t="shared" ref="E9:E37" si="1">IF(B9=" ",30,0)</f>
        <v>30</v>
      </c>
      <c r="F9" s="38">
        <f>D9-C9</f>
        <v>0</v>
      </c>
      <c r="G9" s="39">
        <f t="shared" ref="G9:G24" si="2">IF(B9="ÜB",HOUR(D9)*60-HOUR(C9)*60+MINUTE(D9)-MINUTE(C9)-E9,IF(B9="ÜA",-$I$5,IF(D9&gt;0,HOUR(D9)*60-HOUR(C9)*60+MINUTE(D9)-MINUTE(C9)-$I$5-E9,0)))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>IF(B9="ÜA","Überst.ausgleich",IF(B9="F","Frei",IF(B9="U","Urlaub",IF(B9="K","Krankheit",IF(B9="S","Schöffe"," ")))))</f>
        <v xml:space="preserve"> </v>
      </c>
      <c r="J9" s="41"/>
      <c r="K9" s="548"/>
      <c r="L9" s="549"/>
      <c r="M9" s="549"/>
      <c r="N9" s="549"/>
      <c r="O9" s="549"/>
      <c r="P9" s="549"/>
      <c r="Q9" s="549"/>
      <c r="R9" s="549"/>
      <c r="S9" s="549"/>
      <c r="T9" s="549"/>
    </row>
    <row r="10" spans="1:34" s="550" customFormat="1" ht="16.5" customHeight="1">
      <c r="A10" s="547">
        <f t="shared" ref="A10:A36" si="3">A9+1</f>
        <v>40849</v>
      </c>
      <c r="B10" s="35" t="str">
        <f t="shared" si="0"/>
        <v xml:space="preserve"> </v>
      </c>
      <c r="C10" s="36"/>
      <c r="D10" s="36"/>
      <c r="E10" s="37">
        <f t="shared" si="1"/>
        <v>30</v>
      </c>
      <c r="F10" s="38">
        <f>D10-C10</f>
        <v>0</v>
      </c>
      <c r="G10" s="39">
        <f t="shared" si="2"/>
        <v>0</v>
      </c>
      <c r="H10" s="39">
        <f>H9+G10</f>
        <v>0</v>
      </c>
      <c r="I10" s="40" t="str">
        <f t="shared" ref="I10:I39" si="4">IF(B10="ÜA","Überst.ausgleich",IF(B10="F","Frei",IF(B10="U","Urlaub",IF(B10="K","Krankheit",IF(B10="S","Schöffe"," ")))))</f>
        <v xml:space="preserve"> </v>
      </c>
      <c r="J10" s="41"/>
      <c r="K10" s="548"/>
      <c r="L10" s="549"/>
      <c r="M10" s="549"/>
      <c r="N10" s="549"/>
      <c r="O10" s="549"/>
      <c r="P10" s="549"/>
      <c r="Q10" s="549"/>
      <c r="R10" s="549"/>
      <c r="S10" s="549"/>
      <c r="T10" s="549"/>
    </row>
    <row r="11" spans="1:34" s="550" customFormat="1" ht="16.5" customHeight="1">
      <c r="A11" s="547">
        <f t="shared" si="3"/>
        <v>40850</v>
      </c>
      <c r="B11" s="35" t="str">
        <f t="shared" si="0"/>
        <v xml:space="preserve"> </v>
      </c>
      <c r="C11" s="36"/>
      <c r="D11" s="36"/>
      <c r="E11" s="37">
        <f t="shared" si="1"/>
        <v>30</v>
      </c>
      <c r="F11" s="38">
        <f t="shared" ref="F11:F26" si="5">D11-C11</f>
        <v>0</v>
      </c>
      <c r="G11" s="39">
        <f t="shared" si="2"/>
        <v>0</v>
      </c>
      <c r="H11" s="39">
        <f t="shared" ref="H11:H26" si="6">H10+G11</f>
        <v>0</v>
      </c>
      <c r="I11" s="40" t="str">
        <f t="shared" si="4"/>
        <v xml:space="preserve"> </v>
      </c>
      <c r="J11" s="41"/>
      <c r="K11" s="548"/>
      <c r="L11" s="549"/>
      <c r="M11" s="549"/>
      <c r="N11" s="549"/>
      <c r="O11" s="549"/>
      <c r="P11" s="549"/>
      <c r="Q11" s="549"/>
      <c r="R11" s="549"/>
      <c r="S11" s="549"/>
      <c r="T11" s="549"/>
    </row>
    <row r="12" spans="1:34" s="550" customFormat="1" ht="16.5" customHeight="1">
      <c r="A12" s="547">
        <f t="shared" si="3"/>
        <v>40851</v>
      </c>
      <c r="B12" s="35" t="str">
        <f t="shared" si="0"/>
        <v xml:space="preserve"> </v>
      </c>
      <c r="C12" s="36"/>
      <c r="D12" s="36"/>
      <c r="E12" s="37">
        <f t="shared" si="1"/>
        <v>30</v>
      </c>
      <c r="F12" s="38">
        <f t="shared" si="5"/>
        <v>0</v>
      </c>
      <c r="G12" s="39">
        <f t="shared" si="2"/>
        <v>0</v>
      </c>
      <c r="H12" s="39">
        <f t="shared" si="6"/>
        <v>0</v>
      </c>
      <c r="I12" s="40" t="str">
        <f t="shared" si="4"/>
        <v xml:space="preserve"> </v>
      </c>
      <c r="J12" s="41"/>
      <c r="K12" s="548"/>
      <c r="L12" s="549"/>
      <c r="M12" s="549"/>
      <c r="N12" s="549"/>
      <c r="O12" s="549"/>
      <c r="P12" s="549"/>
      <c r="Q12" s="549"/>
      <c r="R12" s="549"/>
      <c r="S12" s="549"/>
      <c r="T12" s="549"/>
    </row>
    <row r="13" spans="1:34" s="550" customFormat="1" ht="16.5" customHeight="1">
      <c r="A13" s="547">
        <f t="shared" si="3"/>
        <v>40852</v>
      </c>
      <c r="B13" s="35" t="str">
        <f t="shared" si="0"/>
        <v>F</v>
      </c>
      <c r="C13" s="36"/>
      <c r="D13" s="36"/>
      <c r="E13" s="37">
        <f t="shared" si="1"/>
        <v>0</v>
      </c>
      <c r="F13" s="38">
        <f t="shared" si="5"/>
        <v>0</v>
      </c>
      <c r="G13" s="39">
        <f t="shared" si="2"/>
        <v>0</v>
      </c>
      <c r="H13" s="39">
        <f t="shared" si="6"/>
        <v>0</v>
      </c>
      <c r="I13" s="40" t="str">
        <f t="shared" si="4"/>
        <v>Frei</v>
      </c>
      <c r="J13" s="41"/>
      <c r="K13" s="548"/>
      <c r="L13" s="549"/>
      <c r="M13" s="549"/>
      <c r="N13" s="549"/>
      <c r="O13" s="549"/>
      <c r="P13" s="549"/>
      <c r="Q13" s="549"/>
      <c r="R13" s="549"/>
      <c r="S13" s="549"/>
      <c r="T13" s="549"/>
    </row>
    <row r="14" spans="1:34" s="550" customFormat="1" ht="16.5" customHeight="1">
      <c r="A14" s="547">
        <f t="shared" si="3"/>
        <v>40853</v>
      </c>
      <c r="B14" s="35" t="str">
        <f t="shared" si="0"/>
        <v>F</v>
      </c>
      <c r="C14" s="36"/>
      <c r="D14" s="36"/>
      <c r="E14" s="37">
        <f t="shared" si="1"/>
        <v>0</v>
      </c>
      <c r="F14" s="38">
        <f t="shared" si="5"/>
        <v>0</v>
      </c>
      <c r="G14" s="39">
        <f t="shared" si="2"/>
        <v>0</v>
      </c>
      <c r="H14" s="39">
        <f t="shared" si="6"/>
        <v>0</v>
      </c>
      <c r="I14" s="40" t="str">
        <f t="shared" si="4"/>
        <v>Frei</v>
      </c>
      <c r="J14" s="41"/>
      <c r="K14" s="551">
        <f>SUM(G10:G14)</f>
        <v>0</v>
      </c>
      <c r="L14" s="549"/>
      <c r="M14" s="549"/>
      <c r="N14" s="549"/>
      <c r="O14" s="549"/>
      <c r="P14" s="549"/>
      <c r="Q14" s="549"/>
      <c r="R14" s="549"/>
      <c r="S14" s="549"/>
      <c r="T14" s="549"/>
    </row>
    <row r="15" spans="1:34" s="550" customFormat="1" ht="16.5" customHeight="1">
      <c r="A15" s="547">
        <f t="shared" si="3"/>
        <v>40854</v>
      </c>
      <c r="B15" s="35" t="str">
        <f t="shared" si="0"/>
        <v xml:space="preserve"> </v>
      </c>
      <c r="C15" s="36"/>
      <c r="D15" s="36"/>
      <c r="E15" s="37">
        <f t="shared" si="1"/>
        <v>30</v>
      </c>
      <c r="F15" s="38">
        <f t="shared" si="5"/>
        <v>0</v>
      </c>
      <c r="G15" s="39">
        <f t="shared" si="2"/>
        <v>0</v>
      </c>
      <c r="H15" s="39">
        <f t="shared" si="6"/>
        <v>0</v>
      </c>
      <c r="I15" s="40" t="str">
        <f t="shared" si="4"/>
        <v xml:space="preserve"> </v>
      </c>
      <c r="J15" s="41"/>
      <c r="K15" s="551"/>
      <c r="L15" s="549"/>
      <c r="M15" s="549"/>
      <c r="N15" s="549"/>
      <c r="O15" s="549"/>
      <c r="P15" s="549"/>
      <c r="Q15" s="549"/>
      <c r="R15" s="549"/>
      <c r="S15" s="549"/>
      <c r="T15" s="549"/>
    </row>
    <row r="16" spans="1:34" s="550" customFormat="1" ht="16.5" customHeight="1">
      <c r="A16" s="547">
        <f t="shared" si="3"/>
        <v>40855</v>
      </c>
      <c r="B16" s="35" t="str">
        <f t="shared" si="0"/>
        <v xml:space="preserve"> </v>
      </c>
      <c r="C16" s="36"/>
      <c r="D16" s="36"/>
      <c r="E16" s="37">
        <f t="shared" si="1"/>
        <v>30</v>
      </c>
      <c r="F16" s="38">
        <f t="shared" si="5"/>
        <v>0</v>
      </c>
      <c r="G16" s="39">
        <f t="shared" si="2"/>
        <v>0</v>
      </c>
      <c r="H16" s="39">
        <f t="shared" si="6"/>
        <v>0</v>
      </c>
      <c r="I16" s="40" t="str">
        <f t="shared" si="4"/>
        <v xml:space="preserve"> </v>
      </c>
      <c r="J16" s="41"/>
      <c r="K16" s="551"/>
      <c r="L16" s="549"/>
      <c r="M16" s="549"/>
      <c r="N16" s="549"/>
      <c r="O16" s="549"/>
      <c r="P16" s="549"/>
      <c r="Q16" s="549"/>
      <c r="R16" s="549"/>
      <c r="S16" s="549"/>
      <c r="T16" s="549"/>
    </row>
    <row r="17" spans="1:20" s="550" customFormat="1" ht="16.5" customHeight="1">
      <c r="A17" s="547">
        <f t="shared" si="3"/>
        <v>40856</v>
      </c>
      <c r="B17" s="35" t="str">
        <f t="shared" si="0"/>
        <v xml:space="preserve"> </v>
      </c>
      <c r="C17" s="36"/>
      <c r="D17" s="36"/>
      <c r="E17" s="37">
        <f t="shared" si="1"/>
        <v>30</v>
      </c>
      <c r="F17" s="38">
        <f t="shared" si="5"/>
        <v>0</v>
      </c>
      <c r="G17" s="39">
        <f t="shared" si="2"/>
        <v>0</v>
      </c>
      <c r="H17" s="39">
        <f t="shared" si="6"/>
        <v>0</v>
      </c>
      <c r="I17" s="40" t="str">
        <f t="shared" si="4"/>
        <v xml:space="preserve"> </v>
      </c>
      <c r="J17" s="41"/>
      <c r="K17" s="548"/>
      <c r="L17" s="549"/>
      <c r="M17" s="549"/>
      <c r="N17" s="549"/>
      <c r="O17" s="549"/>
      <c r="P17" s="549"/>
      <c r="Q17" s="549"/>
      <c r="R17" s="549"/>
      <c r="S17" s="549"/>
      <c r="T17" s="549"/>
    </row>
    <row r="18" spans="1:20" s="550" customFormat="1" ht="16.5" customHeight="1">
      <c r="A18" s="547">
        <f t="shared" si="3"/>
        <v>40857</v>
      </c>
      <c r="B18" s="35" t="str">
        <f t="shared" si="0"/>
        <v xml:space="preserve"> </v>
      </c>
      <c r="C18" s="36"/>
      <c r="D18" s="36"/>
      <c r="E18" s="37">
        <f t="shared" si="1"/>
        <v>30</v>
      </c>
      <c r="F18" s="38">
        <f t="shared" si="5"/>
        <v>0</v>
      </c>
      <c r="G18" s="39">
        <f t="shared" si="2"/>
        <v>0</v>
      </c>
      <c r="H18" s="39">
        <f t="shared" si="6"/>
        <v>0</v>
      </c>
      <c r="I18" s="40" t="str">
        <f t="shared" si="4"/>
        <v xml:space="preserve"> </v>
      </c>
      <c r="J18" s="41"/>
      <c r="K18" s="548"/>
      <c r="L18" s="549"/>
      <c r="M18" s="549"/>
      <c r="N18" s="549"/>
      <c r="O18" s="549"/>
      <c r="P18" s="549"/>
      <c r="Q18" s="549"/>
      <c r="R18" s="549"/>
      <c r="S18" s="549"/>
      <c r="T18" s="549"/>
    </row>
    <row r="19" spans="1:20" s="550" customFormat="1" ht="16.5" customHeight="1">
      <c r="A19" s="547">
        <f t="shared" si="3"/>
        <v>40858</v>
      </c>
      <c r="B19" s="35" t="str">
        <f t="shared" si="0"/>
        <v xml:space="preserve"> </v>
      </c>
      <c r="C19" s="36"/>
      <c r="D19" s="36"/>
      <c r="E19" s="37">
        <f t="shared" si="1"/>
        <v>30</v>
      </c>
      <c r="F19" s="38">
        <f t="shared" si="5"/>
        <v>0</v>
      </c>
      <c r="G19" s="39">
        <f t="shared" si="2"/>
        <v>0</v>
      </c>
      <c r="H19" s="39">
        <f t="shared" si="6"/>
        <v>0</v>
      </c>
      <c r="I19" s="40" t="str">
        <f t="shared" si="4"/>
        <v xml:space="preserve"> </v>
      </c>
      <c r="J19" s="41"/>
      <c r="K19" s="548"/>
      <c r="L19" s="549"/>
      <c r="M19" s="549"/>
      <c r="N19" s="549"/>
      <c r="O19" s="549"/>
      <c r="P19" s="549"/>
      <c r="Q19" s="549"/>
      <c r="R19" s="549"/>
      <c r="S19" s="549"/>
      <c r="T19" s="549"/>
    </row>
    <row r="20" spans="1:20" s="550" customFormat="1" ht="16.5" customHeight="1">
      <c r="A20" s="547">
        <f t="shared" si="3"/>
        <v>40859</v>
      </c>
      <c r="B20" s="35" t="str">
        <f t="shared" si="0"/>
        <v>F</v>
      </c>
      <c r="C20" s="36"/>
      <c r="D20" s="36"/>
      <c r="E20" s="37">
        <f t="shared" si="1"/>
        <v>0</v>
      </c>
      <c r="F20" s="38">
        <f t="shared" si="5"/>
        <v>0</v>
      </c>
      <c r="G20" s="39">
        <f t="shared" si="2"/>
        <v>0</v>
      </c>
      <c r="H20" s="39">
        <f t="shared" si="6"/>
        <v>0</v>
      </c>
      <c r="I20" s="40" t="str">
        <f t="shared" si="4"/>
        <v>Frei</v>
      </c>
      <c r="J20" s="41"/>
      <c r="K20" s="548"/>
      <c r="L20" s="549"/>
      <c r="M20" s="549"/>
      <c r="N20" s="549"/>
      <c r="O20" s="549"/>
      <c r="P20" s="549"/>
      <c r="Q20" s="549"/>
      <c r="R20" s="549"/>
      <c r="S20" s="549"/>
      <c r="T20" s="549"/>
    </row>
    <row r="21" spans="1:20" s="550" customFormat="1" ht="16.5" customHeight="1">
      <c r="A21" s="547">
        <f t="shared" si="3"/>
        <v>40860</v>
      </c>
      <c r="B21" s="35" t="str">
        <f t="shared" si="0"/>
        <v>F</v>
      </c>
      <c r="C21" s="36"/>
      <c r="D21" s="36"/>
      <c r="E21" s="37">
        <f t="shared" si="1"/>
        <v>0</v>
      </c>
      <c r="F21" s="38">
        <f t="shared" si="5"/>
        <v>0</v>
      </c>
      <c r="G21" s="39">
        <f t="shared" si="2"/>
        <v>0</v>
      </c>
      <c r="H21" s="39">
        <f t="shared" si="6"/>
        <v>0</v>
      </c>
      <c r="I21" s="40" t="str">
        <f t="shared" si="4"/>
        <v>Frei</v>
      </c>
      <c r="J21" s="41"/>
      <c r="K21" s="551">
        <f>SUM(G17:G21)</f>
        <v>0</v>
      </c>
      <c r="L21" s="549"/>
      <c r="M21" s="549"/>
      <c r="N21" s="549"/>
      <c r="O21" s="549"/>
      <c r="P21" s="549"/>
      <c r="Q21" s="549"/>
      <c r="R21" s="549"/>
      <c r="S21" s="549"/>
      <c r="T21" s="549"/>
    </row>
    <row r="22" spans="1:20" s="550" customFormat="1" ht="16.5" customHeight="1">
      <c r="A22" s="547">
        <f t="shared" si="3"/>
        <v>40861</v>
      </c>
      <c r="B22" s="35" t="str">
        <f t="shared" si="0"/>
        <v xml:space="preserve"> </v>
      </c>
      <c r="C22" s="36"/>
      <c r="D22" s="36"/>
      <c r="E22" s="37">
        <f t="shared" si="1"/>
        <v>30</v>
      </c>
      <c r="F22" s="38">
        <f t="shared" si="5"/>
        <v>0</v>
      </c>
      <c r="G22" s="39">
        <f t="shared" si="2"/>
        <v>0</v>
      </c>
      <c r="H22" s="39">
        <f t="shared" si="6"/>
        <v>0</v>
      </c>
      <c r="I22" s="40" t="str">
        <f t="shared" si="4"/>
        <v xml:space="preserve"> </v>
      </c>
      <c r="J22" s="41"/>
      <c r="K22" s="551"/>
      <c r="L22" s="549"/>
      <c r="M22" s="549"/>
      <c r="N22" s="549"/>
      <c r="O22" s="549"/>
      <c r="P22" s="549"/>
      <c r="Q22" s="549"/>
      <c r="R22" s="549"/>
      <c r="S22" s="549"/>
      <c r="T22" s="549"/>
    </row>
    <row r="23" spans="1:20" s="550" customFormat="1" ht="16.5" customHeight="1">
      <c r="A23" s="547">
        <f t="shared" si="3"/>
        <v>40862</v>
      </c>
      <c r="B23" s="35" t="str">
        <f t="shared" si="0"/>
        <v xml:space="preserve"> </v>
      </c>
      <c r="C23" s="45"/>
      <c r="D23" s="45"/>
      <c r="E23" s="37">
        <f t="shared" si="1"/>
        <v>30</v>
      </c>
      <c r="F23" s="38">
        <f t="shared" si="5"/>
        <v>0</v>
      </c>
      <c r="G23" s="39">
        <f t="shared" si="2"/>
        <v>0</v>
      </c>
      <c r="H23" s="39">
        <f t="shared" si="6"/>
        <v>0</v>
      </c>
      <c r="I23" s="40" t="str">
        <f t="shared" si="4"/>
        <v xml:space="preserve"> </v>
      </c>
      <c r="J23" s="41"/>
      <c r="K23" s="548"/>
      <c r="L23" s="549"/>
      <c r="M23" s="549"/>
      <c r="N23" s="549"/>
      <c r="O23" s="549"/>
      <c r="P23" s="549"/>
      <c r="Q23" s="549"/>
      <c r="R23" s="549"/>
      <c r="S23" s="549"/>
      <c r="T23" s="549"/>
    </row>
    <row r="24" spans="1:20" s="550" customFormat="1" ht="16.5" customHeight="1">
      <c r="A24" s="547">
        <f t="shared" si="3"/>
        <v>40863</v>
      </c>
      <c r="B24" s="35" t="str">
        <f t="shared" si="0"/>
        <v xml:space="preserve"> </v>
      </c>
      <c r="C24" s="36"/>
      <c r="D24" s="36"/>
      <c r="E24" s="37">
        <f t="shared" si="1"/>
        <v>30</v>
      </c>
      <c r="F24" s="38">
        <f t="shared" si="5"/>
        <v>0</v>
      </c>
      <c r="G24" s="39">
        <f t="shared" si="2"/>
        <v>0</v>
      </c>
      <c r="H24" s="39">
        <f t="shared" si="6"/>
        <v>0</v>
      </c>
      <c r="I24" s="40" t="str">
        <f t="shared" si="4"/>
        <v xml:space="preserve"> </v>
      </c>
      <c r="J24" s="41"/>
      <c r="K24" s="548"/>
      <c r="L24" s="549"/>
      <c r="M24" s="549"/>
      <c r="N24" s="549"/>
      <c r="O24" s="549"/>
      <c r="P24" s="549"/>
      <c r="Q24" s="549"/>
      <c r="R24" s="549"/>
      <c r="S24" s="549"/>
      <c r="T24" s="549"/>
    </row>
    <row r="25" spans="1:20" s="550" customFormat="1" ht="16.5" customHeight="1">
      <c r="A25" s="547">
        <f t="shared" si="3"/>
        <v>40864</v>
      </c>
      <c r="B25" s="35" t="str">
        <f t="shared" si="0"/>
        <v xml:space="preserve"> </v>
      </c>
      <c r="C25" s="36"/>
      <c r="D25" s="36"/>
      <c r="E25" s="37">
        <f t="shared" si="1"/>
        <v>30</v>
      </c>
      <c r="F25" s="38">
        <f t="shared" si="5"/>
        <v>0</v>
      </c>
      <c r="G25" s="39">
        <f t="shared" ref="G25:G38" si="7">IF(B25="ÜB",HOUR(D25)*60-HOUR(C25)*60+MINUTE(D25)-MINUTE(C25)-E25,IF(B25="ÜA",-$I$5,IF(D25&gt;0,HOUR(D25)*60-HOUR(C25)*60+MINUTE(D25)-MINUTE(C25)-$I$5-E25,0)))</f>
        <v>0</v>
      </c>
      <c r="H25" s="39">
        <f t="shared" si="6"/>
        <v>0</v>
      </c>
      <c r="I25" s="40" t="str">
        <f t="shared" si="4"/>
        <v xml:space="preserve"> </v>
      </c>
      <c r="J25" s="41"/>
      <c r="K25" s="548"/>
      <c r="L25" s="549"/>
      <c r="M25" s="549"/>
      <c r="N25" s="549"/>
      <c r="O25" s="549"/>
      <c r="P25" s="549"/>
      <c r="Q25" s="549"/>
      <c r="R25" s="549"/>
      <c r="S25" s="549"/>
      <c r="T25" s="549"/>
    </row>
    <row r="26" spans="1:20" s="550" customFormat="1" ht="16.5" customHeight="1">
      <c r="A26" s="547">
        <f t="shared" si="3"/>
        <v>40865</v>
      </c>
      <c r="B26" s="35" t="str">
        <f t="shared" si="0"/>
        <v xml:space="preserve"> </v>
      </c>
      <c r="C26" s="36"/>
      <c r="D26" s="36"/>
      <c r="E26" s="37">
        <f t="shared" si="1"/>
        <v>30</v>
      </c>
      <c r="F26" s="38">
        <f t="shared" si="5"/>
        <v>0</v>
      </c>
      <c r="G26" s="39">
        <f t="shared" si="7"/>
        <v>0</v>
      </c>
      <c r="H26" s="39">
        <f t="shared" si="6"/>
        <v>0</v>
      </c>
      <c r="I26" s="40"/>
      <c r="J26" s="41"/>
      <c r="K26" s="548"/>
      <c r="L26" s="549"/>
      <c r="M26" s="549"/>
      <c r="N26" s="549"/>
      <c r="O26" s="549"/>
      <c r="P26" s="549"/>
      <c r="Q26" s="549"/>
      <c r="R26" s="549"/>
      <c r="S26" s="549"/>
      <c r="T26" s="549"/>
    </row>
    <row r="27" spans="1:20" s="550" customFormat="1" ht="16.5" customHeight="1">
      <c r="A27" s="547">
        <f t="shared" si="3"/>
        <v>40866</v>
      </c>
      <c r="B27" s="35" t="str">
        <f t="shared" si="0"/>
        <v>F</v>
      </c>
      <c r="C27" s="36"/>
      <c r="D27" s="36"/>
      <c r="E27" s="37">
        <f t="shared" si="1"/>
        <v>0</v>
      </c>
      <c r="F27" s="38">
        <f t="shared" ref="F27:F38" si="8">D27-C27</f>
        <v>0</v>
      </c>
      <c r="G27" s="39">
        <f t="shared" si="7"/>
        <v>0</v>
      </c>
      <c r="H27" s="39">
        <f t="shared" ref="H27:H38" si="9">H26+G27</f>
        <v>0</v>
      </c>
      <c r="I27" s="40" t="str">
        <f t="shared" si="4"/>
        <v>Frei</v>
      </c>
      <c r="J27" s="41"/>
      <c r="K27" s="548"/>
      <c r="L27" s="549"/>
      <c r="M27" s="549"/>
      <c r="N27" s="549"/>
      <c r="O27" s="549"/>
      <c r="P27" s="549"/>
      <c r="Q27" s="549"/>
      <c r="R27" s="549"/>
      <c r="S27" s="549"/>
      <c r="T27" s="549"/>
    </row>
    <row r="28" spans="1:20" s="550" customFormat="1" ht="16.5" customHeight="1">
      <c r="A28" s="547">
        <f t="shared" si="3"/>
        <v>40867</v>
      </c>
      <c r="B28" s="35" t="str">
        <f t="shared" si="0"/>
        <v>F</v>
      </c>
      <c r="C28" s="36"/>
      <c r="D28" s="36"/>
      <c r="E28" s="37">
        <f t="shared" si="1"/>
        <v>0</v>
      </c>
      <c r="F28" s="38">
        <f t="shared" si="8"/>
        <v>0</v>
      </c>
      <c r="G28" s="39">
        <f t="shared" si="7"/>
        <v>0</v>
      </c>
      <c r="H28" s="39">
        <f t="shared" si="9"/>
        <v>0</v>
      </c>
      <c r="I28" s="40" t="str">
        <f t="shared" si="4"/>
        <v>Frei</v>
      </c>
      <c r="J28" s="41"/>
      <c r="K28" s="551">
        <f>SUM(G24:G28)</f>
        <v>0</v>
      </c>
      <c r="L28" s="549"/>
      <c r="M28" s="549"/>
      <c r="N28" s="549"/>
      <c r="O28" s="549"/>
      <c r="P28" s="549"/>
      <c r="Q28" s="549"/>
      <c r="R28" s="549"/>
      <c r="S28" s="549"/>
      <c r="T28" s="549"/>
    </row>
    <row r="29" spans="1:20" s="550" customFormat="1" ht="16.5" customHeight="1">
      <c r="A29" s="547">
        <f t="shared" si="3"/>
        <v>40868</v>
      </c>
      <c r="B29" s="35" t="str">
        <f t="shared" si="0"/>
        <v xml:space="preserve"> </v>
      </c>
      <c r="C29" s="36"/>
      <c r="D29" s="36"/>
      <c r="E29" s="37">
        <f t="shared" si="1"/>
        <v>30</v>
      </c>
      <c r="F29" s="38">
        <f t="shared" si="8"/>
        <v>0</v>
      </c>
      <c r="G29" s="39">
        <f t="shared" si="7"/>
        <v>0</v>
      </c>
      <c r="H29" s="39">
        <f t="shared" si="9"/>
        <v>0</v>
      </c>
      <c r="I29" s="40" t="str">
        <f t="shared" si="4"/>
        <v xml:space="preserve"> </v>
      </c>
      <c r="J29" s="41"/>
      <c r="K29" s="551"/>
      <c r="L29" s="549"/>
      <c r="M29" s="549"/>
      <c r="N29" s="549"/>
      <c r="O29" s="549"/>
      <c r="P29" s="549"/>
      <c r="Q29" s="549"/>
      <c r="R29" s="549"/>
      <c r="S29" s="549"/>
      <c r="T29" s="549"/>
    </row>
    <row r="30" spans="1:20" s="550" customFormat="1" ht="16.5" customHeight="1">
      <c r="A30" s="547">
        <f t="shared" si="3"/>
        <v>40869</v>
      </c>
      <c r="B30" s="35" t="str">
        <f t="shared" si="0"/>
        <v xml:space="preserve"> </v>
      </c>
      <c r="C30" s="36"/>
      <c r="D30" s="36"/>
      <c r="E30" s="37">
        <f t="shared" si="1"/>
        <v>30</v>
      </c>
      <c r="F30" s="38">
        <f t="shared" si="8"/>
        <v>0</v>
      </c>
      <c r="G30" s="39">
        <f t="shared" si="7"/>
        <v>0</v>
      </c>
      <c r="H30" s="39">
        <f t="shared" si="9"/>
        <v>0</v>
      </c>
      <c r="I30" s="40" t="str">
        <f t="shared" si="4"/>
        <v xml:space="preserve"> </v>
      </c>
      <c r="J30" s="41"/>
      <c r="K30" s="548"/>
      <c r="L30" s="549"/>
      <c r="M30" s="549"/>
      <c r="N30" s="549"/>
      <c r="O30" s="549"/>
      <c r="P30" s="549"/>
      <c r="Q30" s="549"/>
      <c r="R30" s="549"/>
      <c r="S30" s="549"/>
      <c r="T30" s="549"/>
    </row>
    <row r="31" spans="1:20" s="550" customFormat="1" ht="16.5" customHeight="1">
      <c r="A31" s="547">
        <f t="shared" si="3"/>
        <v>40870</v>
      </c>
      <c r="B31" s="35" t="str">
        <f t="shared" si="0"/>
        <v xml:space="preserve"> </v>
      </c>
      <c r="C31" s="36"/>
      <c r="D31" s="36"/>
      <c r="E31" s="37">
        <f t="shared" si="1"/>
        <v>30</v>
      </c>
      <c r="F31" s="38">
        <f t="shared" si="8"/>
        <v>0</v>
      </c>
      <c r="G31" s="39">
        <f t="shared" si="7"/>
        <v>0</v>
      </c>
      <c r="H31" s="39">
        <f t="shared" si="9"/>
        <v>0</v>
      </c>
      <c r="I31" s="40" t="str">
        <f t="shared" si="4"/>
        <v xml:space="preserve"> </v>
      </c>
      <c r="J31" s="41"/>
      <c r="K31" s="548"/>
      <c r="L31" s="549"/>
      <c r="M31" s="549"/>
      <c r="N31" s="549"/>
      <c r="O31" s="549"/>
      <c r="P31" s="549"/>
      <c r="Q31" s="549"/>
      <c r="R31" s="549"/>
      <c r="S31" s="549"/>
      <c r="T31" s="549"/>
    </row>
    <row r="32" spans="1:20" s="550" customFormat="1" ht="16.5" customHeight="1">
      <c r="A32" s="547">
        <f t="shared" si="3"/>
        <v>40871</v>
      </c>
      <c r="B32" s="35" t="str">
        <f t="shared" si="0"/>
        <v xml:space="preserve"> </v>
      </c>
      <c r="C32" s="36"/>
      <c r="D32" s="36"/>
      <c r="E32" s="37">
        <f t="shared" si="1"/>
        <v>30</v>
      </c>
      <c r="F32" s="38">
        <f t="shared" si="8"/>
        <v>0</v>
      </c>
      <c r="G32" s="39">
        <f t="shared" si="7"/>
        <v>0</v>
      </c>
      <c r="H32" s="39">
        <f t="shared" si="9"/>
        <v>0</v>
      </c>
      <c r="I32" s="40" t="str">
        <f t="shared" si="4"/>
        <v xml:space="preserve"> </v>
      </c>
      <c r="J32" s="41"/>
      <c r="K32" s="548"/>
      <c r="L32" s="549"/>
      <c r="M32" s="549"/>
      <c r="N32" s="549"/>
      <c r="O32" s="549"/>
      <c r="P32" s="549"/>
      <c r="Q32" s="549"/>
      <c r="R32" s="549"/>
      <c r="S32" s="549"/>
      <c r="T32" s="549"/>
    </row>
    <row r="33" spans="1:20" s="550" customFormat="1" ht="16.5" customHeight="1">
      <c r="A33" s="547">
        <f t="shared" si="3"/>
        <v>40872</v>
      </c>
      <c r="B33" s="35" t="str">
        <f t="shared" si="0"/>
        <v xml:space="preserve"> </v>
      </c>
      <c r="C33" s="36"/>
      <c r="D33" s="36"/>
      <c r="E33" s="37">
        <f t="shared" si="1"/>
        <v>30</v>
      </c>
      <c r="F33" s="38">
        <f t="shared" si="8"/>
        <v>0</v>
      </c>
      <c r="G33" s="39">
        <f t="shared" si="7"/>
        <v>0</v>
      </c>
      <c r="H33" s="39">
        <f t="shared" si="9"/>
        <v>0</v>
      </c>
      <c r="I33" s="40" t="str">
        <f t="shared" si="4"/>
        <v xml:space="preserve"> </v>
      </c>
      <c r="J33" s="41"/>
      <c r="K33" s="548"/>
      <c r="L33" s="549"/>
      <c r="M33" s="549"/>
      <c r="N33" s="549"/>
      <c r="O33" s="549"/>
      <c r="P33" s="549"/>
      <c r="Q33" s="549"/>
      <c r="R33" s="549"/>
      <c r="S33" s="549"/>
      <c r="T33" s="549"/>
    </row>
    <row r="34" spans="1:20" s="550" customFormat="1" ht="16.5" customHeight="1">
      <c r="A34" s="547">
        <f t="shared" si="3"/>
        <v>40873</v>
      </c>
      <c r="B34" s="35" t="str">
        <f t="shared" si="0"/>
        <v>F</v>
      </c>
      <c r="C34" s="36"/>
      <c r="D34" s="36"/>
      <c r="E34" s="37">
        <f t="shared" si="1"/>
        <v>0</v>
      </c>
      <c r="F34" s="38">
        <f t="shared" si="8"/>
        <v>0</v>
      </c>
      <c r="G34" s="39">
        <f t="shared" si="7"/>
        <v>0</v>
      </c>
      <c r="H34" s="39">
        <f t="shared" si="9"/>
        <v>0</v>
      </c>
      <c r="I34" s="40" t="str">
        <f t="shared" si="4"/>
        <v>Frei</v>
      </c>
      <c r="J34" s="41"/>
      <c r="K34" s="548"/>
      <c r="L34" s="549"/>
      <c r="M34" s="549"/>
      <c r="N34" s="549"/>
      <c r="O34" s="549"/>
      <c r="P34" s="549"/>
      <c r="Q34" s="549"/>
      <c r="R34" s="549"/>
      <c r="S34" s="549"/>
      <c r="T34" s="549"/>
    </row>
    <row r="35" spans="1:20" s="550" customFormat="1" ht="16.5" customHeight="1">
      <c r="A35" s="547">
        <f t="shared" si="3"/>
        <v>40874</v>
      </c>
      <c r="B35" s="35" t="str">
        <f t="shared" si="0"/>
        <v>F</v>
      </c>
      <c r="C35" s="47"/>
      <c r="D35" s="36"/>
      <c r="E35" s="37">
        <f t="shared" si="1"/>
        <v>0</v>
      </c>
      <c r="F35" s="38">
        <f t="shared" si="8"/>
        <v>0</v>
      </c>
      <c r="G35" s="39">
        <f t="shared" si="7"/>
        <v>0</v>
      </c>
      <c r="H35" s="39">
        <f t="shared" si="9"/>
        <v>0</v>
      </c>
      <c r="I35" s="40" t="str">
        <f t="shared" si="4"/>
        <v>Frei</v>
      </c>
      <c r="J35" s="41"/>
      <c r="K35" s="551">
        <f>SUM(G31:G35)</f>
        <v>0</v>
      </c>
      <c r="L35" s="549"/>
      <c r="M35" s="549"/>
      <c r="N35" s="549"/>
      <c r="O35" s="549"/>
      <c r="P35" s="549"/>
      <c r="Q35" s="549"/>
      <c r="R35" s="549"/>
      <c r="S35" s="549"/>
      <c r="T35" s="549"/>
    </row>
    <row r="36" spans="1:20" s="550" customFormat="1" ht="16.5" customHeight="1">
      <c r="A36" s="547">
        <f t="shared" si="3"/>
        <v>40875</v>
      </c>
      <c r="B36" s="35" t="str">
        <f t="shared" si="0"/>
        <v xml:space="preserve"> </v>
      </c>
      <c r="C36" s="48"/>
      <c r="D36" s="47"/>
      <c r="E36" s="37">
        <f t="shared" si="1"/>
        <v>30</v>
      </c>
      <c r="F36" s="38">
        <f t="shared" si="8"/>
        <v>0</v>
      </c>
      <c r="G36" s="39">
        <f t="shared" si="7"/>
        <v>0</v>
      </c>
      <c r="H36" s="39">
        <f t="shared" si="9"/>
        <v>0</v>
      </c>
      <c r="I36" s="40" t="str">
        <f t="shared" si="4"/>
        <v xml:space="preserve"> </v>
      </c>
      <c r="J36" s="41"/>
      <c r="K36" s="551"/>
      <c r="L36" s="549"/>
      <c r="M36" s="549"/>
      <c r="N36" s="549"/>
      <c r="O36" s="549"/>
      <c r="P36" s="549"/>
      <c r="Q36" s="549"/>
      <c r="R36" s="549"/>
      <c r="S36" s="549"/>
      <c r="T36" s="549"/>
    </row>
    <row r="37" spans="1:20" s="550" customFormat="1" ht="16.5" customHeight="1">
      <c r="A37" s="547">
        <f>IF(DAY(A36+1)&lt;5," ",A36+1)</f>
        <v>40876</v>
      </c>
      <c r="B37" s="35" t="str">
        <f t="shared" si="0"/>
        <v xml:space="preserve"> </v>
      </c>
      <c r="C37" s="36"/>
      <c r="D37" s="36"/>
      <c r="E37" s="37">
        <f t="shared" si="1"/>
        <v>30</v>
      </c>
      <c r="F37" s="38">
        <f t="shared" si="8"/>
        <v>0</v>
      </c>
      <c r="G37" s="39">
        <f t="shared" si="7"/>
        <v>0</v>
      </c>
      <c r="H37" s="39">
        <f t="shared" si="9"/>
        <v>0</v>
      </c>
      <c r="I37" s="40" t="str">
        <f t="shared" si="4"/>
        <v xml:space="preserve"> </v>
      </c>
      <c r="J37" s="41"/>
      <c r="K37" s="548"/>
      <c r="L37" s="549"/>
      <c r="M37" s="549"/>
      <c r="N37" s="549"/>
      <c r="O37" s="549"/>
      <c r="P37" s="549"/>
      <c r="Q37" s="549"/>
      <c r="R37" s="549"/>
      <c r="S37" s="549"/>
      <c r="T37" s="549"/>
    </row>
    <row r="38" spans="1:20" s="550" customFormat="1" ht="16.5" customHeight="1">
      <c r="A38" s="547">
        <f>IF(A37=" "," ",IF(DAY(A37+1)&lt;5," ",A37+1))</f>
        <v>40877</v>
      </c>
      <c r="B38" s="35" t="str">
        <f t="shared" si="0"/>
        <v xml:space="preserve"> </v>
      </c>
      <c r="C38" s="36"/>
      <c r="D38" s="36"/>
      <c r="E38" s="37">
        <f>IF(B38=" ",30,0)</f>
        <v>30</v>
      </c>
      <c r="F38" s="38">
        <f t="shared" si="8"/>
        <v>0</v>
      </c>
      <c r="G38" s="39">
        <f t="shared" si="7"/>
        <v>0</v>
      </c>
      <c r="H38" s="39">
        <f t="shared" si="9"/>
        <v>0</v>
      </c>
      <c r="I38" s="40" t="str">
        <f t="shared" si="4"/>
        <v xml:space="preserve"> </v>
      </c>
      <c r="J38" s="41"/>
      <c r="K38" s="548"/>
      <c r="L38" s="549"/>
      <c r="M38" s="549"/>
      <c r="N38" s="549"/>
      <c r="O38" s="549"/>
      <c r="P38" s="549"/>
      <c r="Q38" s="549"/>
      <c r="R38" s="549"/>
      <c r="S38" s="549"/>
      <c r="T38" s="549"/>
    </row>
    <row r="39" spans="1:20" s="550" customFormat="1" ht="16.5" customHeight="1">
      <c r="A39" s="547"/>
      <c r="B39" s="35"/>
      <c r="C39" s="36"/>
      <c r="D39" s="36"/>
      <c r="E39" s="37"/>
      <c r="F39" s="38"/>
      <c r="G39" s="39"/>
      <c r="H39" s="39"/>
      <c r="I39" s="40" t="str">
        <f t="shared" si="4"/>
        <v xml:space="preserve"> </v>
      </c>
      <c r="J39" s="41"/>
      <c r="K39" s="548"/>
      <c r="L39" s="549"/>
      <c r="M39" s="549"/>
      <c r="N39" s="549"/>
      <c r="O39" s="549"/>
      <c r="P39" s="549"/>
      <c r="Q39" s="549"/>
      <c r="R39" s="549"/>
      <c r="S39" s="549"/>
      <c r="T39" s="549"/>
    </row>
    <row r="40" spans="1:20" ht="16.5" customHeight="1">
      <c r="A40" s="552" t="s">
        <v>22</v>
      </c>
      <c r="B40" s="7"/>
      <c r="C40" s="50"/>
      <c r="D40" s="50"/>
      <c r="E40" s="51"/>
      <c r="F40" s="52"/>
      <c r="G40" s="42"/>
      <c r="H40" s="39">
        <f>H38</f>
        <v>0</v>
      </c>
      <c r="I40" s="53" t="s">
        <v>23</v>
      </c>
      <c r="J40" s="54"/>
      <c r="K40" s="511">
        <f>SUM(K3:K39)</f>
        <v>0</v>
      </c>
    </row>
    <row r="41" spans="1:20">
      <c r="B41" s="553" t="s">
        <v>24</v>
      </c>
      <c r="C41" s="554">
        <f>INT(H40/I5)</f>
        <v>0</v>
      </c>
      <c r="D41" s="516" t="s">
        <v>25</v>
      </c>
      <c r="E41" s="555">
        <f>(H40-C41*I5)/60</f>
        <v>0</v>
      </c>
      <c r="F41" s="556" t="s">
        <v>26</v>
      </c>
      <c r="G41" s="557"/>
      <c r="H41" s="558" t="s">
        <v>27</v>
      </c>
      <c r="I41" s="510">
        <f>INT(H40/60)</f>
        <v>0</v>
      </c>
      <c r="J41" s="508">
        <f>H40-I41*60</f>
        <v>0</v>
      </c>
    </row>
  </sheetData>
  <mergeCells count="1">
    <mergeCell ref="C7:D7"/>
  </mergeCells>
  <conditionalFormatting sqref="F9:F38">
    <cfRule type="cellIs" dxfId="4" priority="2" stopIfTrue="1" operator="greaterThan">
      <formula>0</formula>
    </cfRule>
  </conditionalFormatting>
  <conditionalFormatting sqref="G9:H38">
    <cfRule type="cellIs" dxfId="3" priority="1" stopIfTrue="1" operator="greaterThan">
      <formula>SUM(($I$2/$I$4)/24)</formula>
    </cfRule>
  </conditionalFormatting>
  <printOptions horizontalCentered="1" verticalCentered="1"/>
  <pageMargins left="1.0236111111111112" right="0.39374999999999999" top="0.70833333333333337" bottom="0.39374999999999999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zoomScale="116" zoomScaleNormal="116" workbookViewId="0">
      <selection activeCell="A2" sqref="A2"/>
    </sheetView>
  </sheetViews>
  <sheetFormatPr baseColWidth="10" defaultColWidth="8" defaultRowHeight="12.75"/>
  <cols>
    <col min="1" max="1" width="10.75" style="559" customWidth="1"/>
    <col min="2" max="2" width="4.5" style="559" customWidth="1"/>
    <col min="3" max="3" width="6" style="560" customWidth="1"/>
    <col min="4" max="4" width="6.625" style="560" customWidth="1"/>
    <col min="5" max="5" width="5.125" style="560" customWidth="1"/>
    <col min="6" max="6" width="6.75" style="560" customWidth="1"/>
    <col min="7" max="7" width="8.25" style="559" customWidth="1"/>
    <col min="8" max="8" width="7.375" style="559" customWidth="1"/>
    <col min="9" max="9" width="9.875" style="561" customWidth="1"/>
    <col min="10" max="10" width="3.375" style="559" customWidth="1"/>
    <col min="11" max="11" width="5.375" style="561" customWidth="1"/>
    <col min="12" max="16384" width="8" style="559"/>
  </cols>
  <sheetData>
    <row r="1" spans="1:34" ht="33" customHeight="1">
      <c r="A1" s="562" t="s">
        <v>0</v>
      </c>
      <c r="B1" s="563"/>
      <c r="C1" s="564"/>
      <c r="D1" s="564"/>
      <c r="E1" s="564"/>
      <c r="F1" s="564"/>
      <c r="G1" s="565"/>
      <c r="H1" s="565"/>
    </row>
    <row r="2" spans="1:34" s="565" customFormat="1" ht="15" customHeight="1">
      <c r="A2" s="793">
        <f>EDATE(Januar!A2,11)</f>
        <v>40878</v>
      </c>
      <c r="B2" s="566">
        <f>Januar!$B$2</f>
        <v>40544</v>
      </c>
      <c r="C2" s="567"/>
      <c r="D2" s="567"/>
      <c r="E2" s="567"/>
      <c r="F2" s="567"/>
      <c r="G2" s="568" t="s">
        <v>1</v>
      </c>
      <c r="H2" s="569"/>
      <c r="I2" s="73">
        <f>Januar!$I$2</f>
        <v>40</v>
      </c>
      <c r="J2" s="570" t="s">
        <v>30</v>
      </c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  <c r="AE2" s="571"/>
      <c r="AF2" s="571"/>
      <c r="AG2" s="571"/>
      <c r="AH2" s="571"/>
    </row>
    <row r="3" spans="1:34" s="565" customFormat="1" ht="15" customHeight="1">
      <c r="A3" s="572" t="s">
        <v>2</v>
      </c>
      <c r="B3" s="573" t="str">
        <f>Januar!B3</f>
        <v>Mustermann</v>
      </c>
      <c r="C3" s="574"/>
      <c r="D3" s="575"/>
      <c r="E3" s="575"/>
      <c r="F3" s="576"/>
      <c r="G3" s="577" t="s">
        <v>3</v>
      </c>
      <c r="H3" s="578"/>
      <c r="I3" s="83">
        <f>Januar!$I$3</f>
        <v>1</v>
      </c>
      <c r="J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  <c r="AB3" s="571"/>
      <c r="AC3" s="571"/>
      <c r="AD3" s="571"/>
      <c r="AE3" s="571"/>
      <c r="AF3" s="571"/>
      <c r="AG3" s="571"/>
      <c r="AH3" s="571"/>
    </row>
    <row r="4" spans="1:34" s="565" customFormat="1" ht="15" customHeight="1">
      <c r="A4" s="579" t="s">
        <v>4</v>
      </c>
      <c r="B4" s="580"/>
      <c r="C4" s="581"/>
      <c r="D4" s="581"/>
      <c r="E4" s="582">
        <f>November!H40</f>
        <v>0</v>
      </c>
      <c r="F4" s="583"/>
      <c r="G4" s="584" t="s">
        <v>5</v>
      </c>
      <c r="H4" s="585"/>
      <c r="I4" s="91">
        <f>Januar!$I$4</f>
        <v>5</v>
      </c>
      <c r="J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</row>
    <row r="5" spans="1:34" s="565" customFormat="1" ht="14.1" customHeight="1">
      <c r="A5" s="568" t="s">
        <v>6</v>
      </c>
      <c r="B5" s="580"/>
      <c r="C5" s="581"/>
      <c r="D5" s="586"/>
      <c r="E5" s="587"/>
      <c r="F5" s="587"/>
      <c r="G5" s="588" t="s">
        <v>7</v>
      </c>
      <c r="H5" s="589"/>
      <c r="I5" s="590">
        <f>ROUNDUP(I2*I3/I4*60,0)</f>
        <v>480</v>
      </c>
      <c r="J5" s="570" t="s">
        <v>8</v>
      </c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</row>
    <row r="6" spans="1:34" s="565" customFormat="1" ht="14.1" customHeight="1">
      <c r="A6" s="571"/>
      <c r="B6" s="591"/>
      <c r="C6" s="592"/>
      <c r="D6" s="592"/>
      <c r="E6" s="592"/>
      <c r="F6" s="592"/>
      <c r="G6" s="593"/>
      <c r="H6" s="594"/>
      <c r="I6" s="595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571"/>
      <c r="AE6" s="571"/>
      <c r="AF6" s="571"/>
      <c r="AG6" s="571"/>
      <c r="AH6" s="571"/>
    </row>
    <row r="7" spans="1:34" ht="13.5" customHeight="1">
      <c r="A7" s="769"/>
      <c r="B7" s="770"/>
      <c r="C7" s="805" t="s">
        <v>9</v>
      </c>
      <c r="D7" s="805"/>
      <c r="E7" s="771"/>
      <c r="F7" s="772" t="s">
        <v>10</v>
      </c>
      <c r="G7" s="773" t="s">
        <v>11</v>
      </c>
      <c r="H7" s="773" t="s">
        <v>12</v>
      </c>
      <c r="I7" s="774"/>
      <c r="J7" s="775"/>
      <c r="L7" s="561"/>
      <c r="M7" s="561"/>
      <c r="N7" s="561"/>
      <c r="O7" s="561"/>
      <c r="P7" s="561"/>
      <c r="Q7" s="561"/>
      <c r="R7" s="561"/>
      <c r="S7" s="561"/>
      <c r="T7" s="561"/>
    </row>
    <row r="8" spans="1:34" ht="12" customHeight="1">
      <c r="A8" s="776" t="s">
        <v>13</v>
      </c>
      <c r="B8" s="777" t="s">
        <v>14</v>
      </c>
      <c r="C8" s="778" t="s">
        <v>15</v>
      </c>
      <c r="D8" s="778" t="s">
        <v>16</v>
      </c>
      <c r="E8" s="778" t="s">
        <v>17</v>
      </c>
      <c r="F8" s="779" t="s">
        <v>18</v>
      </c>
      <c r="G8" s="780" t="s">
        <v>19</v>
      </c>
      <c r="H8" s="780" t="s">
        <v>20</v>
      </c>
      <c r="I8" s="781" t="s">
        <v>21</v>
      </c>
      <c r="J8" s="782"/>
      <c r="L8" s="561"/>
      <c r="M8" s="561"/>
      <c r="N8" s="561"/>
      <c r="O8" s="561"/>
      <c r="P8" s="561"/>
      <c r="Q8" s="561"/>
      <c r="R8" s="561"/>
      <c r="S8" s="561"/>
      <c r="T8" s="561"/>
    </row>
    <row r="9" spans="1:34" s="598" customFormat="1" ht="16.5" customHeight="1">
      <c r="A9" s="596">
        <f>A2</f>
        <v>40878</v>
      </c>
      <c r="B9" s="35" t="str">
        <f t="shared" ref="B9:B39" si="0">IF(WEEKDAY(A9)=1,"F",IF(WEEKDAY(A9)=7,"F"," "))</f>
        <v xml:space="preserve"> </v>
      </c>
      <c r="C9" s="36"/>
      <c r="D9" s="36"/>
      <c r="E9" s="37">
        <f t="shared" ref="E9:E38" si="1">IF(B9=" ",30,0)</f>
        <v>30</v>
      </c>
      <c r="F9" s="38">
        <f>D9-C9</f>
        <v>0</v>
      </c>
      <c r="G9" s="39">
        <f t="shared" ref="G9:G24" si="2">IF(B9="ÜB",HOUR(D9)*60-HOUR(C9)*60+MINUTE(D9)-MINUTE(C9)-E9,IF(B9="ÜA",-$I$5,IF(D9&gt;0,HOUR(D9)*60-HOUR(C9)*60+MINUTE(D9)-MINUTE(C9)-$I$5-E9,0)))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>IF(B9="ÜA","Überst.ausgleich",IF(B9="F","Frei",IF(B9="U","Urlaub",IF(B9="K","Krankheit",IF(B9="S","Schöffe"," ")))))</f>
        <v xml:space="preserve"> </v>
      </c>
      <c r="J9" s="41"/>
      <c r="K9" s="597"/>
      <c r="L9" s="597"/>
      <c r="M9" s="597"/>
      <c r="N9" s="597"/>
      <c r="O9" s="597"/>
      <c r="P9" s="597"/>
      <c r="Q9" s="597"/>
      <c r="R9" s="597"/>
      <c r="S9" s="597"/>
      <c r="T9" s="597"/>
    </row>
    <row r="10" spans="1:34" s="598" customFormat="1" ht="16.5" customHeight="1">
      <c r="A10" s="596">
        <f t="shared" ref="A10:A36" si="3">A9+1</f>
        <v>40879</v>
      </c>
      <c r="B10" s="35" t="str">
        <f t="shared" si="0"/>
        <v xml:space="preserve"> </v>
      </c>
      <c r="C10" s="36"/>
      <c r="D10" s="36"/>
      <c r="E10" s="37">
        <f t="shared" si="1"/>
        <v>30</v>
      </c>
      <c r="F10" s="38">
        <f>D10-C10</f>
        <v>0</v>
      </c>
      <c r="G10" s="39">
        <f t="shared" si="2"/>
        <v>0</v>
      </c>
      <c r="H10" s="39">
        <f>H9+G10</f>
        <v>0</v>
      </c>
      <c r="I10" s="40" t="str">
        <f t="shared" ref="I10:I39" si="4">IF(B10="ÜA","Überst.ausgleich",IF(B10="F","Frei",IF(B10="U","Urlaub",IF(B10="K","Krankheit",IF(B10="S","Schöffe"," ")))))</f>
        <v xml:space="preserve"> </v>
      </c>
      <c r="J10" s="41"/>
      <c r="K10" s="597"/>
      <c r="L10" s="597"/>
      <c r="M10" s="597"/>
      <c r="N10" s="597"/>
      <c r="O10" s="597"/>
      <c r="P10" s="597"/>
      <c r="Q10" s="597"/>
      <c r="R10" s="597"/>
      <c r="S10" s="597"/>
      <c r="T10" s="597"/>
    </row>
    <row r="11" spans="1:34" s="598" customFormat="1" ht="16.5" customHeight="1">
      <c r="A11" s="596">
        <f t="shared" si="3"/>
        <v>40880</v>
      </c>
      <c r="B11" s="35" t="str">
        <f t="shared" si="0"/>
        <v>F</v>
      </c>
      <c r="C11" s="36"/>
      <c r="D11" s="36"/>
      <c r="E11" s="37">
        <f t="shared" si="1"/>
        <v>0</v>
      </c>
      <c r="F11" s="38">
        <f t="shared" ref="F11:F26" si="5">D11-C11</f>
        <v>0</v>
      </c>
      <c r="G11" s="39">
        <f t="shared" si="2"/>
        <v>0</v>
      </c>
      <c r="H11" s="39">
        <f t="shared" ref="H11:H26" si="6">H10+G11</f>
        <v>0</v>
      </c>
      <c r="I11" s="40" t="str">
        <f t="shared" si="4"/>
        <v>Frei</v>
      </c>
      <c r="J11" s="41"/>
      <c r="K11" s="597"/>
      <c r="L11" s="597"/>
      <c r="M11" s="597"/>
      <c r="N11" s="597"/>
      <c r="O11" s="597"/>
      <c r="P11" s="597"/>
      <c r="Q11" s="597"/>
      <c r="R11" s="597"/>
      <c r="S11" s="597"/>
      <c r="T11" s="597"/>
    </row>
    <row r="12" spans="1:34" s="598" customFormat="1" ht="16.5" customHeight="1">
      <c r="A12" s="596">
        <f t="shared" si="3"/>
        <v>40881</v>
      </c>
      <c r="B12" s="35" t="str">
        <f t="shared" si="0"/>
        <v>F</v>
      </c>
      <c r="C12" s="36"/>
      <c r="D12" s="36"/>
      <c r="E12" s="37">
        <f t="shared" si="1"/>
        <v>0</v>
      </c>
      <c r="F12" s="38">
        <f t="shared" si="5"/>
        <v>0</v>
      </c>
      <c r="G12" s="39">
        <f t="shared" si="2"/>
        <v>0</v>
      </c>
      <c r="H12" s="39">
        <f t="shared" si="6"/>
        <v>0</v>
      </c>
      <c r="I12" s="40" t="str">
        <f t="shared" si="4"/>
        <v>Frei</v>
      </c>
      <c r="J12" s="41"/>
      <c r="K12" s="599">
        <f>SUM(G9:G12)</f>
        <v>0</v>
      </c>
      <c r="L12" s="597"/>
      <c r="M12" s="597"/>
      <c r="N12" s="597"/>
      <c r="O12" s="597"/>
      <c r="P12" s="597"/>
      <c r="Q12" s="597"/>
      <c r="R12" s="597"/>
      <c r="S12" s="597"/>
      <c r="T12" s="597"/>
    </row>
    <row r="13" spans="1:34" s="598" customFormat="1" ht="16.5" customHeight="1">
      <c r="A13" s="596">
        <f t="shared" si="3"/>
        <v>40882</v>
      </c>
      <c r="B13" s="35" t="str">
        <f t="shared" si="0"/>
        <v xml:space="preserve"> </v>
      </c>
      <c r="C13" s="36"/>
      <c r="D13" s="36"/>
      <c r="E13" s="37">
        <f t="shared" si="1"/>
        <v>30</v>
      </c>
      <c r="F13" s="38">
        <f t="shared" si="5"/>
        <v>0</v>
      </c>
      <c r="G13" s="39">
        <f t="shared" si="2"/>
        <v>0</v>
      </c>
      <c r="H13" s="39">
        <f t="shared" si="6"/>
        <v>0</v>
      </c>
      <c r="I13" s="40" t="str">
        <f t="shared" si="4"/>
        <v xml:space="preserve"> </v>
      </c>
      <c r="J13" s="41"/>
      <c r="K13" s="599"/>
      <c r="L13" s="597"/>
      <c r="M13" s="597"/>
      <c r="N13" s="597"/>
      <c r="O13" s="597"/>
      <c r="P13" s="597"/>
      <c r="Q13" s="597"/>
      <c r="R13" s="597"/>
      <c r="S13" s="597"/>
      <c r="T13" s="597"/>
    </row>
    <row r="14" spans="1:34" s="598" customFormat="1" ht="16.5" customHeight="1">
      <c r="A14" s="596">
        <f t="shared" si="3"/>
        <v>40883</v>
      </c>
      <c r="B14" s="35" t="str">
        <f t="shared" si="0"/>
        <v xml:space="preserve"> </v>
      </c>
      <c r="C14" s="36"/>
      <c r="D14" s="36"/>
      <c r="E14" s="37">
        <f t="shared" si="1"/>
        <v>30</v>
      </c>
      <c r="F14" s="38">
        <f t="shared" si="5"/>
        <v>0</v>
      </c>
      <c r="G14" s="39">
        <f t="shared" si="2"/>
        <v>0</v>
      </c>
      <c r="H14" s="39">
        <f t="shared" si="6"/>
        <v>0</v>
      </c>
      <c r="I14" s="40" t="str">
        <f t="shared" si="4"/>
        <v xml:space="preserve"> </v>
      </c>
      <c r="J14" s="41"/>
      <c r="K14" s="597"/>
      <c r="L14" s="597"/>
      <c r="M14" s="597"/>
      <c r="N14" s="597"/>
      <c r="O14" s="597"/>
      <c r="P14" s="597"/>
      <c r="Q14" s="597"/>
      <c r="R14" s="597"/>
      <c r="S14" s="597"/>
      <c r="T14" s="597"/>
    </row>
    <row r="15" spans="1:34" s="598" customFormat="1" ht="16.5" customHeight="1">
      <c r="A15" s="596">
        <f t="shared" si="3"/>
        <v>40884</v>
      </c>
      <c r="B15" s="35" t="str">
        <f t="shared" si="0"/>
        <v xml:space="preserve"> </v>
      </c>
      <c r="C15" s="36"/>
      <c r="D15" s="36"/>
      <c r="E15" s="37">
        <f t="shared" si="1"/>
        <v>30</v>
      </c>
      <c r="F15" s="38">
        <f t="shared" si="5"/>
        <v>0</v>
      </c>
      <c r="G15" s="39">
        <f t="shared" si="2"/>
        <v>0</v>
      </c>
      <c r="H15" s="39">
        <f t="shared" si="6"/>
        <v>0</v>
      </c>
      <c r="I15" s="40" t="str">
        <f t="shared" si="4"/>
        <v xml:space="preserve"> </v>
      </c>
      <c r="J15" s="41"/>
      <c r="K15" s="597"/>
      <c r="L15" s="597"/>
      <c r="M15" s="597"/>
      <c r="N15" s="597"/>
      <c r="O15" s="597"/>
      <c r="P15" s="597"/>
      <c r="Q15" s="597"/>
      <c r="R15" s="597"/>
      <c r="S15" s="597"/>
      <c r="T15" s="597"/>
    </row>
    <row r="16" spans="1:34" s="598" customFormat="1" ht="16.5" customHeight="1">
      <c r="A16" s="596">
        <f t="shared" si="3"/>
        <v>40885</v>
      </c>
      <c r="B16" s="35" t="str">
        <f t="shared" si="0"/>
        <v xml:space="preserve"> </v>
      </c>
      <c r="C16" s="36"/>
      <c r="D16" s="36"/>
      <c r="E16" s="37">
        <f t="shared" si="1"/>
        <v>30</v>
      </c>
      <c r="F16" s="38">
        <f t="shared" si="5"/>
        <v>0</v>
      </c>
      <c r="G16" s="39">
        <f t="shared" si="2"/>
        <v>0</v>
      </c>
      <c r="H16" s="39">
        <f t="shared" si="6"/>
        <v>0</v>
      </c>
      <c r="I16" s="40" t="str">
        <f t="shared" si="4"/>
        <v xml:space="preserve"> </v>
      </c>
      <c r="J16" s="41"/>
      <c r="K16" s="597"/>
      <c r="L16" s="597"/>
      <c r="M16" s="597"/>
      <c r="N16" s="597"/>
      <c r="O16" s="597"/>
      <c r="P16" s="597"/>
      <c r="Q16" s="597"/>
      <c r="R16" s="597"/>
      <c r="S16" s="597"/>
      <c r="T16" s="597"/>
    </row>
    <row r="17" spans="1:20" s="598" customFormat="1" ht="16.5" customHeight="1">
      <c r="A17" s="596">
        <f t="shared" si="3"/>
        <v>40886</v>
      </c>
      <c r="B17" s="35" t="str">
        <f t="shared" si="0"/>
        <v xml:space="preserve"> </v>
      </c>
      <c r="C17" s="36"/>
      <c r="D17" s="36"/>
      <c r="E17" s="37">
        <f t="shared" si="1"/>
        <v>30</v>
      </c>
      <c r="F17" s="38">
        <f t="shared" si="5"/>
        <v>0</v>
      </c>
      <c r="G17" s="39">
        <f t="shared" si="2"/>
        <v>0</v>
      </c>
      <c r="H17" s="39">
        <f t="shared" si="6"/>
        <v>0</v>
      </c>
      <c r="I17" s="40" t="str">
        <f t="shared" si="4"/>
        <v xml:space="preserve"> </v>
      </c>
      <c r="J17" s="41"/>
      <c r="K17" s="597"/>
      <c r="L17" s="597"/>
      <c r="M17" s="597"/>
      <c r="N17" s="597"/>
      <c r="O17" s="597"/>
      <c r="P17" s="597"/>
      <c r="Q17" s="597"/>
      <c r="R17" s="597"/>
      <c r="S17" s="597"/>
      <c r="T17" s="597"/>
    </row>
    <row r="18" spans="1:20" s="598" customFormat="1" ht="16.5" customHeight="1">
      <c r="A18" s="596">
        <f t="shared" si="3"/>
        <v>40887</v>
      </c>
      <c r="B18" s="35" t="str">
        <f t="shared" si="0"/>
        <v>F</v>
      </c>
      <c r="C18" s="36"/>
      <c r="D18" s="36"/>
      <c r="E18" s="37">
        <f t="shared" si="1"/>
        <v>0</v>
      </c>
      <c r="F18" s="38">
        <f t="shared" si="5"/>
        <v>0</v>
      </c>
      <c r="G18" s="39">
        <f t="shared" si="2"/>
        <v>0</v>
      </c>
      <c r="H18" s="39">
        <f t="shared" si="6"/>
        <v>0</v>
      </c>
      <c r="I18" s="40" t="str">
        <f t="shared" si="4"/>
        <v>Frei</v>
      </c>
      <c r="J18" s="41"/>
      <c r="K18" s="597"/>
      <c r="L18" s="597"/>
      <c r="M18" s="597"/>
      <c r="N18" s="597"/>
      <c r="O18" s="597"/>
      <c r="P18" s="597"/>
      <c r="Q18" s="597"/>
      <c r="R18" s="597"/>
      <c r="S18" s="597"/>
      <c r="T18" s="597"/>
    </row>
    <row r="19" spans="1:20" s="598" customFormat="1" ht="16.5" customHeight="1">
      <c r="A19" s="596">
        <f t="shared" si="3"/>
        <v>40888</v>
      </c>
      <c r="B19" s="35" t="str">
        <f t="shared" si="0"/>
        <v>F</v>
      </c>
      <c r="C19" s="36"/>
      <c r="D19" s="36"/>
      <c r="E19" s="37">
        <f t="shared" si="1"/>
        <v>0</v>
      </c>
      <c r="F19" s="38">
        <f t="shared" si="5"/>
        <v>0</v>
      </c>
      <c r="G19" s="39">
        <f t="shared" si="2"/>
        <v>0</v>
      </c>
      <c r="H19" s="39">
        <f t="shared" si="6"/>
        <v>0</v>
      </c>
      <c r="I19" s="40" t="str">
        <f t="shared" si="4"/>
        <v>Frei</v>
      </c>
      <c r="J19" s="41"/>
      <c r="K19" s="599">
        <f>SUM(G15:G19)</f>
        <v>0</v>
      </c>
      <c r="L19" s="597"/>
      <c r="M19" s="597"/>
      <c r="N19" s="597"/>
      <c r="O19" s="597"/>
      <c r="P19" s="597"/>
      <c r="Q19" s="597"/>
      <c r="R19" s="597"/>
      <c r="S19" s="597"/>
      <c r="T19" s="597"/>
    </row>
    <row r="20" spans="1:20" s="598" customFormat="1" ht="16.5" customHeight="1">
      <c r="A20" s="596">
        <f t="shared" si="3"/>
        <v>40889</v>
      </c>
      <c r="B20" s="35" t="str">
        <f t="shared" si="0"/>
        <v xml:space="preserve"> </v>
      </c>
      <c r="C20" s="36"/>
      <c r="D20" s="36"/>
      <c r="E20" s="37">
        <f t="shared" si="1"/>
        <v>30</v>
      </c>
      <c r="F20" s="38">
        <f t="shared" si="5"/>
        <v>0</v>
      </c>
      <c r="G20" s="39">
        <f t="shared" si="2"/>
        <v>0</v>
      </c>
      <c r="H20" s="39">
        <f t="shared" si="6"/>
        <v>0</v>
      </c>
      <c r="I20" s="40" t="str">
        <f t="shared" si="4"/>
        <v xml:space="preserve"> </v>
      </c>
      <c r="J20" s="41"/>
      <c r="K20" s="599"/>
      <c r="L20" s="597"/>
      <c r="M20" s="597"/>
      <c r="N20" s="597"/>
      <c r="O20" s="597"/>
      <c r="P20" s="597"/>
      <c r="Q20" s="597"/>
      <c r="R20" s="597"/>
      <c r="S20" s="597"/>
      <c r="T20" s="597"/>
    </row>
    <row r="21" spans="1:20" s="598" customFormat="1" ht="16.5" customHeight="1">
      <c r="A21" s="596">
        <f t="shared" si="3"/>
        <v>40890</v>
      </c>
      <c r="B21" s="35" t="str">
        <f t="shared" si="0"/>
        <v xml:space="preserve"> </v>
      </c>
      <c r="C21" s="36"/>
      <c r="D21" s="36"/>
      <c r="E21" s="37">
        <f t="shared" si="1"/>
        <v>30</v>
      </c>
      <c r="F21" s="38">
        <f t="shared" si="5"/>
        <v>0</v>
      </c>
      <c r="G21" s="39">
        <f t="shared" si="2"/>
        <v>0</v>
      </c>
      <c r="H21" s="39">
        <f t="shared" si="6"/>
        <v>0</v>
      </c>
      <c r="I21" s="40" t="str">
        <f t="shared" si="4"/>
        <v xml:space="preserve"> </v>
      </c>
      <c r="J21" s="41"/>
      <c r="K21" s="597"/>
      <c r="L21" s="597"/>
      <c r="M21" s="597"/>
      <c r="N21" s="597"/>
      <c r="O21" s="597"/>
      <c r="P21" s="597"/>
      <c r="Q21" s="597"/>
      <c r="R21" s="597"/>
      <c r="S21" s="597"/>
      <c r="T21" s="597"/>
    </row>
    <row r="22" spans="1:20" s="598" customFormat="1" ht="16.5" customHeight="1">
      <c r="A22" s="596">
        <f t="shared" si="3"/>
        <v>40891</v>
      </c>
      <c r="B22" s="35" t="str">
        <f t="shared" si="0"/>
        <v xml:space="preserve"> </v>
      </c>
      <c r="C22" s="36"/>
      <c r="D22" s="36"/>
      <c r="E22" s="37">
        <f t="shared" si="1"/>
        <v>30</v>
      </c>
      <c r="F22" s="38">
        <f t="shared" si="5"/>
        <v>0</v>
      </c>
      <c r="G22" s="39">
        <f t="shared" si="2"/>
        <v>0</v>
      </c>
      <c r="H22" s="39">
        <f t="shared" si="6"/>
        <v>0</v>
      </c>
      <c r="I22" s="40" t="str">
        <f t="shared" si="4"/>
        <v xml:space="preserve"> </v>
      </c>
      <c r="J22" s="41"/>
      <c r="K22" s="597"/>
      <c r="L22" s="597"/>
      <c r="M22" s="597"/>
      <c r="N22" s="597"/>
      <c r="O22" s="597"/>
      <c r="P22" s="597"/>
      <c r="Q22" s="597"/>
      <c r="R22" s="597"/>
      <c r="S22" s="597"/>
      <c r="T22" s="597"/>
    </row>
    <row r="23" spans="1:20" s="598" customFormat="1" ht="16.5" customHeight="1">
      <c r="A23" s="596">
        <f t="shared" si="3"/>
        <v>40892</v>
      </c>
      <c r="B23" s="35" t="str">
        <f t="shared" si="0"/>
        <v xml:space="preserve"> </v>
      </c>
      <c r="C23" s="45"/>
      <c r="D23" s="45"/>
      <c r="E23" s="37">
        <f t="shared" si="1"/>
        <v>30</v>
      </c>
      <c r="F23" s="38">
        <f t="shared" si="5"/>
        <v>0</v>
      </c>
      <c r="G23" s="39">
        <f t="shared" si="2"/>
        <v>0</v>
      </c>
      <c r="H23" s="39">
        <f t="shared" si="6"/>
        <v>0</v>
      </c>
      <c r="I23" s="40" t="str">
        <f t="shared" si="4"/>
        <v xml:space="preserve"> </v>
      </c>
      <c r="J23" s="41"/>
      <c r="K23" s="597"/>
      <c r="L23" s="597"/>
      <c r="M23" s="597"/>
      <c r="N23" s="597"/>
      <c r="O23" s="597"/>
      <c r="P23" s="597"/>
      <c r="Q23" s="597"/>
      <c r="R23" s="597"/>
      <c r="S23" s="597"/>
      <c r="T23" s="597"/>
    </row>
    <row r="24" spans="1:20" s="598" customFormat="1" ht="16.5" customHeight="1">
      <c r="A24" s="596">
        <f t="shared" si="3"/>
        <v>40893</v>
      </c>
      <c r="B24" s="35" t="str">
        <f t="shared" si="0"/>
        <v xml:space="preserve"> </v>
      </c>
      <c r="C24" s="36"/>
      <c r="D24" s="36"/>
      <c r="E24" s="37">
        <f t="shared" si="1"/>
        <v>30</v>
      </c>
      <c r="F24" s="38">
        <f t="shared" si="5"/>
        <v>0</v>
      </c>
      <c r="G24" s="39">
        <f t="shared" si="2"/>
        <v>0</v>
      </c>
      <c r="H24" s="39">
        <f t="shared" si="6"/>
        <v>0</v>
      </c>
      <c r="I24" s="40" t="str">
        <f t="shared" si="4"/>
        <v xml:space="preserve"> </v>
      </c>
      <c r="J24" s="41"/>
      <c r="K24" s="597"/>
      <c r="L24" s="597"/>
      <c r="M24" s="597"/>
      <c r="N24" s="597"/>
      <c r="O24" s="597"/>
      <c r="P24" s="597"/>
      <c r="Q24" s="597"/>
      <c r="R24" s="597"/>
      <c r="S24" s="597"/>
      <c r="T24" s="597"/>
    </row>
    <row r="25" spans="1:20" s="598" customFormat="1" ht="16.5" customHeight="1">
      <c r="A25" s="596">
        <f t="shared" si="3"/>
        <v>40894</v>
      </c>
      <c r="B25" s="35" t="str">
        <f t="shared" si="0"/>
        <v>F</v>
      </c>
      <c r="C25" s="36"/>
      <c r="D25" s="36"/>
      <c r="E25" s="37">
        <f t="shared" si="1"/>
        <v>0</v>
      </c>
      <c r="F25" s="38">
        <f t="shared" si="5"/>
        <v>0</v>
      </c>
      <c r="G25" s="39">
        <f t="shared" ref="G25:G39" si="7">IF(B25="ÜB",HOUR(D25)*60-HOUR(C25)*60+MINUTE(D25)-MINUTE(C25)-E25,IF(B25="ÜA",-$I$5,IF(D25&gt;0,HOUR(D25)*60-HOUR(C25)*60+MINUTE(D25)-MINUTE(C25)-$I$5-E25,0)))</f>
        <v>0</v>
      </c>
      <c r="H25" s="39">
        <f t="shared" si="6"/>
        <v>0</v>
      </c>
      <c r="I25" s="40" t="str">
        <f t="shared" si="4"/>
        <v>Frei</v>
      </c>
      <c r="J25" s="41"/>
      <c r="K25" s="597"/>
      <c r="L25" s="597"/>
      <c r="M25" s="597"/>
      <c r="N25" s="597"/>
      <c r="O25" s="597"/>
      <c r="P25" s="597"/>
      <c r="Q25" s="597"/>
      <c r="R25" s="597"/>
      <c r="S25" s="597"/>
      <c r="T25" s="597"/>
    </row>
    <row r="26" spans="1:20" s="598" customFormat="1" ht="16.5" customHeight="1">
      <c r="A26" s="596">
        <f t="shared" si="3"/>
        <v>40895</v>
      </c>
      <c r="B26" s="35" t="str">
        <f t="shared" si="0"/>
        <v>F</v>
      </c>
      <c r="C26" s="36"/>
      <c r="D26" s="36"/>
      <c r="E26" s="37">
        <f t="shared" si="1"/>
        <v>0</v>
      </c>
      <c r="F26" s="38">
        <f t="shared" si="5"/>
        <v>0</v>
      </c>
      <c r="G26" s="39">
        <f t="shared" si="7"/>
        <v>0</v>
      </c>
      <c r="H26" s="39">
        <f t="shared" si="6"/>
        <v>0</v>
      </c>
      <c r="I26" s="40" t="str">
        <f t="shared" si="4"/>
        <v>Frei</v>
      </c>
      <c r="J26" s="41"/>
      <c r="K26" s="599">
        <f>SUM(G22:G26)</f>
        <v>0</v>
      </c>
      <c r="L26" s="597"/>
      <c r="M26" s="597"/>
      <c r="N26" s="597"/>
      <c r="O26" s="597"/>
      <c r="P26" s="597"/>
      <c r="Q26" s="597"/>
      <c r="R26" s="597"/>
      <c r="S26" s="597"/>
      <c r="T26" s="597"/>
    </row>
    <row r="27" spans="1:20" s="598" customFormat="1" ht="16.5" customHeight="1">
      <c r="A27" s="596">
        <f t="shared" si="3"/>
        <v>40896</v>
      </c>
      <c r="B27" s="35" t="str">
        <f t="shared" si="0"/>
        <v xml:space="preserve"> </v>
      </c>
      <c r="C27" s="36"/>
      <c r="D27" s="36"/>
      <c r="E27" s="37">
        <f t="shared" si="1"/>
        <v>30</v>
      </c>
      <c r="F27" s="38">
        <f t="shared" ref="F27:F39" si="8">D27-C27</f>
        <v>0</v>
      </c>
      <c r="G27" s="39">
        <f t="shared" si="7"/>
        <v>0</v>
      </c>
      <c r="H27" s="39">
        <f t="shared" ref="H27:H40" si="9">H26+G27</f>
        <v>0</v>
      </c>
      <c r="I27" s="40" t="str">
        <f t="shared" si="4"/>
        <v xml:space="preserve"> </v>
      </c>
      <c r="J27" s="41"/>
      <c r="K27" s="599"/>
      <c r="L27" s="597"/>
      <c r="M27" s="597"/>
      <c r="N27" s="597"/>
      <c r="O27" s="597"/>
      <c r="P27" s="597"/>
      <c r="Q27" s="597"/>
      <c r="R27" s="597"/>
      <c r="S27" s="597"/>
      <c r="T27" s="597"/>
    </row>
    <row r="28" spans="1:20" s="598" customFormat="1" ht="16.5" customHeight="1">
      <c r="A28" s="596">
        <f t="shared" si="3"/>
        <v>40897</v>
      </c>
      <c r="B28" s="35" t="str">
        <f t="shared" si="0"/>
        <v xml:space="preserve"> </v>
      </c>
      <c r="C28" s="36"/>
      <c r="D28" s="36"/>
      <c r="E28" s="37">
        <f t="shared" si="1"/>
        <v>30</v>
      </c>
      <c r="F28" s="38">
        <f t="shared" si="8"/>
        <v>0</v>
      </c>
      <c r="G28" s="39">
        <f t="shared" si="7"/>
        <v>0</v>
      </c>
      <c r="H28" s="39">
        <f t="shared" si="9"/>
        <v>0</v>
      </c>
      <c r="I28" s="40" t="str">
        <f t="shared" si="4"/>
        <v xml:space="preserve"> </v>
      </c>
      <c r="J28" s="41"/>
      <c r="K28" s="597"/>
      <c r="L28" s="597"/>
      <c r="M28" s="597"/>
      <c r="N28" s="597"/>
      <c r="O28" s="597"/>
      <c r="P28" s="597"/>
      <c r="Q28" s="597"/>
      <c r="R28" s="597"/>
      <c r="S28" s="597"/>
      <c r="T28" s="597"/>
    </row>
    <row r="29" spans="1:20" s="598" customFormat="1" ht="16.5" customHeight="1">
      <c r="A29" s="596">
        <f t="shared" si="3"/>
        <v>40898</v>
      </c>
      <c r="B29" s="35" t="str">
        <f t="shared" si="0"/>
        <v xml:space="preserve"> </v>
      </c>
      <c r="C29" s="36"/>
      <c r="D29" s="36"/>
      <c r="E29" s="37">
        <f t="shared" si="1"/>
        <v>30</v>
      </c>
      <c r="F29" s="38">
        <f t="shared" si="8"/>
        <v>0</v>
      </c>
      <c r="G29" s="39">
        <f t="shared" si="7"/>
        <v>0</v>
      </c>
      <c r="H29" s="39">
        <f t="shared" si="9"/>
        <v>0</v>
      </c>
      <c r="I29" s="40" t="str">
        <f t="shared" si="4"/>
        <v xml:space="preserve"> </v>
      </c>
      <c r="J29" s="41"/>
      <c r="K29" s="597"/>
      <c r="L29" s="597"/>
      <c r="M29" s="597"/>
      <c r="N29" s="597"/>
      <c r="O29" s="597"/>
      <c r="P29" s="597"/>
      <c r="Q29" s="597"/>
      <c r="R29" s="597"/>
      <c r="S29" s="597"/>
      <c r="T29" s="597"/>
    </row>
    <row r="30" spans="1:20" s="598" customFormat="1" ht="16.5" customHeight="1">
      <c r="A30" s="596">
        <f t="shared" si="3"/>
        <v>40899</v>
      </c>
      <c r="B30" s="35" t="str">
        <f t="shared" si="0"/>
        <v xml:space="preserve"> </v>
      </c>
      <c r="C30" s="36"/>
      <c r="D30" s="36"/>
      <c r="E30" s="37">
        <f t="shared" si="1"/>
        <v>30</v>
      </c>
      <c r="F30" s="38">
        <f t="shared" si="8"/>
        <v>0</v>
      </c>
      <c r="G30" s="39">
        <f t="shared" si="7"/>
        <v>0</v>
      </c>
      <c r="H30" s="39">
        <f t="shared" si="9"/>
        <v>0</v>
      </c>
      <c r="I30" s="40" t="str">
        <f t="shared" si="4"/>
        <v xml:space="preserve"> </v>
      </c>
      <c r="J30" s="41"/>
      <c r="K30" s="597"/>
      <c r="L30" s="597"/>
      <c r="M30" s="597"/>
      <c r="N30" s="597"/>
      <c r="O30" s="597"/>
      <c r="P30" s="597"/>
      <c r="Q30" s="597"/>
      <c r="R30" s="597"/>
      <c r="S30" s="597"/>
      <c r="T30" s="597"/>
    </row>
    <row r="31" spans="1:20" s="598" customFormat="1" ht="16.5" customHeight="1">
      <c r="A31" s="596">
        <f t="shared" si="3"/>
        <v>40900</v>
      </c>
      <c r="B31" s="35" t="str">
        <f t="shared" si="0"/>
        <v xml:space="preserve"> </v>
      </c>
      <c r="C31" s="36"/>
      <c r="D31" s="36"/>
      <c r="E31" s="37">
        <f t="shared" si="1"/>
        <v>30</v>
      </c>
      <c r="F31" s="38">
        <f t="shared" si="8"/>
        <v>0</v>
      </c>
      <c r="G31" s="39">
        <f t="shared" si="7"/>
        <v>0</v>
      </c>
      <c r="H31" s="39">
        <f t="shared" si="9"/>
        <v>0</v>
      </c>
      <c r="I31" s="40" t="str">
        <f t="shared" si="4"/>
        <v xml:space="preserve"> </v>
      </c>
      <c r="J31" s="41"/>
      <c r="K31" s="599">
        <f>SUM(G29:G31)</f>
        <v>0</v>
      </c>
      <c r="L31" s="597"/>
      <c r="M31" s="597"/>
      <c r="N31" s="597"/>
      <c r="O31" s="597"/>
      <c r="P31" s="597"/>
      <c r="Q31" s="597"/>
      <c r="R31" s="597"/>
      <c r="S31" s="597"/>
      <c r="T31" s="597"/>
    </row>
    <row r="32" spans="1:20" s="598" customFormat="1" ht="16.5" customHeight="1">
      <c r="A32" s="596">
        <f t="shared" si="3"/>
        <v>40901</v>
      </c>
      <c r="B32" s="35" t="str">
        <f t="shared" si="0"/>
        <v>F</v>
      </c>
      <c r="C32" s="36"/>
      <c r="D32" s="36"/>
      <c r="E32" s="37">
        <f t="shared" si="1"/>
        <v>0</v>
      </c>
      <c r="F32" s="38">
        <f t="shared" si="8"/>
        <v>0</v>
      </c>
      <c r="G32" s="39">
        <f t="shared" si="7"/>
        <v>0</v>
      </c>
      <c r="H32" s="39">
        <f t="shared" si="9"/>
        <v>0</v>
      </c>
      <c r="I32" s="40" t="str">
        <f t="shared" si="4"/>
        <v>Frei</v>
      </c>
      <c r="J32" s="41"/>
      <c r="K32" s="597"/>
      <c r="L32" s="597"/>
      <c r="M32" s="597"/>
      <c r="N32" s="597"/>
      <c r="O32" s="597"/>
      <c r="P32" s="597"/>
      <c r="Q32" s="597"/>
      <c r="R32" s="597"/>
      <c r="S32" s="597"/>
      <c r="T32" s="597"/>
    </row>
    <row r="33" spans="1:20" s="598" customFormat="1" ht="16.5" customHeight="1">
      <c r="A33" s="596">
        <f t="shared" si="3"/>
        <v>40902</v>
      </c>
      <c r="B33" s="35" t="str">
        <f t="shared" si="0"/>
        <v>F</v>
      </c>
      <c r="C33" s="36"/>
      <c r="D33" s="36"/>
      <c r="E33" s="37">
        <f t="shared" si="1"/>
        <v>0</v>
      </c>
      <c r="F33" s="38">
        <f t="shared" si="8"/>
        <v>0</v>
      </c>
      <c r="G33" s="39">
        <f t="shared" si="7"/>
        <v>0</v>
      </c>
      <c r="H33" s="39">
        <f t="shared" si="9"/>
        <v>0</v>
      </c>
      <c r="I33" s="40" t="str">
        <f t="shared" si="4"/>
        <v>Frei</v>
      </c>
      <c r="J33" s="41"/>
      <c r="K33" s="597"/>
      <c r="L33" s="597"/>
      <c r="M33" s="597"/>
      <c r="N33" s="597"/>
      <c r="O33" s="597"/>
      <c r="P33" s="597"/>
      <c r="Q33" s="597"/>
      <c r="R33" s="597"/>
      <c r="S33" s="597"/>
      <c r="T33" s="597"/>
    </row>
    <row r="34" spans="1:20" s="598" customFormat="1" ht="16.5" customHeight="1">
      <c r="A34" s="596">
        <f t="shared" si="3"/>
        <v>40903</v>
      </c>
      <c r="B34" s="35" t="str">
        <f t="shared" si="0"/>
        <v xml:space="preserve"> </v>
      </c>
      <c r="C34" s="36"/>
      <c r="D34" s="36"/>
      <c r="E34" s="37">
        <f t="shared" si="1"/>
        <v>30</v>
      </c>
      <c r="F34" s="38">
        <f t="shared" si="8"/>
        <v>0</v>
      </c>
      <c r="G34" s="39">
        <f t="shared" si="7"/>
        <v>0</v>
      </c>
      <c r="H34" s="39">
        <f t="shared" si="9"/>
        <v>0</v>
      </c>
      <c r="I34" s="40" t="str">
        <f t="shared" si="4"/>
        <v xml:space="preserve"> </v>
      </c>
      <c r="J34" s="41"/>
      <c r="K34" s="597"/>
      <c r="L34" s="597"/>
      <c r="M34" s="597"/>
      <c r="N34" s="597"/>
      <c r="O34" s="597"/>
      <c r="P34" s="597"/>
      <c r="Q34" s="597"/>
      <c r="R34" s="597"/>
      <c r="S34" s="597"/>
      <c r="T34" s="597"/>
    </row>
    <row r="35" spans="1:20" s="598" customFormat="1" ht="16.5" customHeight="1">
      <c r="A35" s="596">
        <f t="shared" si="3"/>
        <v>40904</v>
      </c>
      <c r="B35" s="35" t="str">
        <f t="shared" si="0"/>
        <v xml:space="preserve"> </v>
      </c>
      <c r="C35" s="36"/>
      <c r="D35" s="36"/>
      <c r="E35" s="37">
        <f t="shared" si="1"/>
        <v>30</v>
      </c>
      <c r="F35" s="38">
        <f t="shared" si="8"/>
        <v>0</v>
      </c>
      <c r="G35" s="39">
        <f t="shared" si="7"/>
        <v>0</v>
      </c>
      <c r="H35" s="39">
        <f t="shared" si="9"/>
        <v>0</v>
      </c>
      <c r="I35" s="40" t="str">
        <f t="shared" si="4"/>
        <v xml:space="preserve"> </v>
      </c>
      <c r="J35" s="41"/>
      <c r="K35" s="597"/>
      <c r="L35" s="597"/>
      <c r="M35" s="597"/>
      <c r="N35" s="597"/>
      <c r="O35" s="597"/>
      <c r="P35" s="597"/>
      <c r="Q35" s="597"/>
      <c r="R35" s="597"/>
      <c r="S35" s="597"/>
      <c r="T35" s="597"/>
    </row>
    <row r="36" spans="1:20" s="598" customFormat="1" ht="16.5" customHeight="1">
      <c r="A36" s="596">
        <f t="shared" si="3"/>
        <v>40905</v>
      </c>
      <c r="B36" s="35" t="str">
        <f t="shared" si="0"/>
        <v xml:space="preserve"> </v>
      </c>
      <c r="C36" s="48"/>
      <c r="D36" s="47"/>
      <c r="E36" s="37">
        <f t="shared" si="1"/>
        <v>30</v>
      </c>
      <c r="F36" s="38">
        <f t="shared" si="8"/>
        <v>0</v>
      </c>
      <c r="G36" s="39">
        <f t="shared" si="7"/>
        <v>0</v>
      </c>
      <c r="H36" s="39">
        <f t="shared" si="9"/>
        <v>0</v>
      </c>
      <c r="I36" s="40" t="str">
        <f t="shared" si="4"/>
        <v xml:space="preserve"> </v>
      </c>
      <c r="J36" s="41"/>
      <c r="K36" s="597"/>
      <c r="L36" s="597"/>
      <c r="M36" s="597"/>
      <c r="N36" s="597"/>
      <c r="O36" s="597"/>
      <c r="P36" s="597"/>
      <c r="Q36" s="597"/>
      <c r="R36" s="597"/>
      <c r="S36" s="597"/>
      <c r="T36" s="597"/>
    </row>
    <row r="37" spans="1:20" s="598" customFormat="1" ht="16.5" customHeight="1">
      <c r="A37" s="596">
        <f>IF(DAY(A36+1)&lt;5," ",A36+1)</f>
        <v>40906</v>
      </c>
      <c r="B37" s="35" t="str">
        <f t="shared" si="0"/>
        <v xml:space="preserve"> </v>
      </c>
      <c r="C37" s="36"/>
      <c r="D37" s="36"/>
      <c r="E37" s="37">
        <f t="shared" si="1"/>
        <v>30</v>
      </c>
      <c r="F37" s="38">
        <f t="shared" si="8"/>
        <v>0</v>
      </c>
      <c r="G37" s="39">
        <f t="shared" si="7"/>
        <v>0</v>
      </c>
      <c r="H37" s="39">
        <f t="shared" si="9"/>
        <v>0</v>
      </c>
      <c r="I37" s="40" t="str">
        <f t="shared" si="4"/>
        <v xml:space="preserve"> </v>
      </c>
      <c r="J37" s="41"/>
      <c r="K37" s="597"/>
      <c r="L37" s="597"/>
      <c r="M37" s="597"/>
      <c r="N37" s="597"/>
      <c r="O37" s="597"/>
      <c r="P37" s="597"/>
      <c r="Q37" s="597"/>
      <c r="R37" s="597"/>
      <c r="S37" s="597"/>
      <c r="T37" s="597"/>
    </row>
    <row r="38" spans="1:20" s="598" customFormat="1" ht="16.5" customHeight="1">
      <c r="A38" s="596">
        <f>IF(A37=" "," ",IF(DAY(A37+1)&lt;5," ",A37+1))</f>
        <v>40907</v>
      </c>
      <c r="B38" s="35" t="str">
        <f t="shared" si="0"/>
        <v xml:space="preserve"> </v>
      </c>
      <c r="C38" s="36"/>
      <c r="D38" s="36"/>
      <c r="E38" s="37">
        <f t="shared" si="1"/>
        <v>30</v>
      </c>
      <c r="F38" s="38">
        <f t="shared" si="8"/>
        <v>0</v>
      </c>
      <c r="G38" s="39">
        <f t="shared" si="7"/>
        <v>0</v>
      </c>
      <c r="H38" s="39">
        <f t="shared" si="9"/>
        <v>0</v>
      </c>
      <c r="I38" s="40" t="str">
        <f t="shared" si="4"/>
        <v xml:space="preserve"> </v>
      </c>
      <c r="J38" s="41"/>
      <c r="K38" s="599">
        <f>SUM(G36:G38)</f>
        <v>0</v>
      </c>
      <c r="L38" s="597"/>
      <c r="M38" s="597"/>
      <c r="N38" s="597"/>
      <c r="O38" s="597"/>
      <c r="P38" s="597"/>
      <c r="Q38" s="597"/>
      <c r="R38" s="597"/>
      <c r="S38" s="597"/>
      <c r="T38" s="597"/>
    </row>
    <row r="39" spans="1:20" s="598" customFormat="1" ht="16.5" customHeight="1">
      <c r="A39" s="596">
        <f>IF(A38=" "," ",IF(DAY(A38+1)&lt;5," ",A38+1))</f>
        <v>40908</v>
      </c>
      <c r="B39" s="35" t="str">
        <f t="shared" si="0"/>
        <v>F</v>
      </c>
      <c r="C39" s="36"/>
      <c r="D39" s="36"/>
      <c r="E39" s="37">
        <f>IF(B39=" ",30,0)</f>
        <v>0</v>
      </c>
      <c r="F39" s="38">
        <f t="shared" si="8"/>
        <v>0</v>
      </c>
      <c r="G39" s="39">
        <f t="shared" si="7"/>
        <v>0</v>
      </c>
      <c r="H39" s="39">
        <f t="shared" si="9"/>
        <v>0</v>
      </c>
      <c r="I39" s="40" t="str">
        <f t="shared" si="4"/>
        <v>Frei</v>
      </c>
      <c r="J39" s="41"/>
      <c r="K39" s="599"/>
      <c r="L39" s="597"/>
      <c r="M39" s="597"/>
      <c r="N39" s="597"/>
      <c r="O39" s="597"/>
      <c r="P39" s="597"/>
      <c r="Q39" s="597"/>
      <c r="R39" s="597"/>
      <c r="S39" s="597"/>
      <c r="T39" s="597"/>
    </row>
    <row r="40" spans="1:20" ht="16.5" customHeight="1">
      <c r="A40" s="600" t="s">
        <v>22</v>
      </c>
      <c r="B40" s="7"/>
      <c r="C40" s="50"/>
      <c r="D40" s="50"/>
      <c r="E40" s="51"/>
      <c r="F40" s="52"/>
      <c r="G40" s="42"/>
      <c r="H40" s="39">
        <f t="shared" si="9"/>
        <v>0</v>
      </c>
      <c r="I40" s="53" t="s">
        <v>23</v>
      </c>
      <c r="J40" s="54"/>
    </row>
    <row r="41" spans="1:20">
      <c r="B41" s="601" t="s">
        <v>24</v>
      </c>
      <c r="C41" s="602">
        <f>INT(H40/I5)</f>
        <v>0</v>
      </c>
      <c r="D41" s="567" t="s">
        <v>25</v>
      </c>
      <c r="E41" s="603">
        <f>(H40-C41*I5)/60</f>
        <v>0</v>
      </c>
      <c r="F41" s="604" t="s">
        <v>26</v>
      </c>
      <c r="G41" s="605"/>
      <c r="H41" s="606" t="s">
        <v>27</v>
      </c>
      <c r="I41" s="561">
        <f>INT(H40/60)</f>
        <v>0</v>
      </c>
      <c r="J41" s="559">
        <f>H40-I41*60</f>
        <v>0</v>
      </c>
      <c r="K41" s="561">
        <f>SUM(K9:K40)</f>
        <v>0</v>
      </c>
    </row>
  </sheetData>
  <mergeCells count="1">
    <mergeCell ref="C7:D7"/>
  </mergeCells>
  <conditionalFormatting sqref="F9:F39">
    <cfRule type="cellIs" dxfId="2" priority="3" stopIfTrue="1" operator="greaterThan">
      <formula>0</formula>
    </cfRule>
  </conditionalFormatting>
  <conditionalFormatting sqref="G9:H40">
    <cfRule type="cellIs" dxfId="1" priority="2" stopIfTrue="1" operator="greaterThan">
      <formula>SUM(($I$2/$I$4)/24)</formula>
    </cfRule>
  </conditionalFormatting>
  <conditionalFormatting sqref="H40">
    <cfRule type="cellIs" dxfId="0" priority="1" stopIfTrue="1" operator="greaterThan">
      <formula>0</formula>
    </cfRule>
  </conditionalFormatting>
  <printOptions horizontalCentered="1" verticalCentered="1"/>
  <pageMargins left="1.0236111111111112" right="0.39374999999999999" top="0.70833333333333337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topLeftCell="A13" zoomScale="116" zoomScaleNormal="116" workbookViewId="0">
      <selection activeCell="C9" sqref="C9"/>
    </sheetView>
  </sheetViews>
  <sheetFormatPr baseColWidth="10" defaultColWidth="8" defaultRowHeight="12.75"/>
  <cols>
    <col min="1" max="1" width="10.75" style="62" customWidth="1"/>
    <col min="2" max="2" width="4.875" style="62" customWidth="1"/>
    <col min="3" max="3" width="6" style="63" customWidth="1"/>
    <col min="4" max="4" width="7" style="63" customWidth="1"/>
    <col min="5" max="5" width="6.375" style="63" customWidth="1"/>
    <col min="6" max="6" width="6.875" style="63" customWidth="1"/>
    <col min="7" max="7" width="8.25" style="62" customWidth="1"/>
    <col min="8" max="8" width="7.375" style="62" customWidth="1"/>
    <col min="9" max="9" width="9.875" style="64" customWidth="1"/>
    <col min="10" max="10" width="3.375" style="62" customWidth="1"/>
    <col min="11" max="11" width="7.25" style="64" customWidth="1"/>
    <col min="12" max="16384" width="8" style="62"/>
  </cols>
  <sheetData>
    <row r="1" spans="1:34" ht="33" customHeight="1">
      <c r="A1" s="65" t="s">
        <v>0</v>
      </c>
      <c r="B1" s="66"/>
      <c r="C1" s="67"/>
      <c r="D1" s="67"/>
      <c r="E1" s="67"/>
      <c r="F1" s="67"/>
      <c r="G1" s="68"/>
      <c r="H1" s="68"/>
    </row>
    <row r="2" spans="1:34" s="68" customFormat="1" ht="15" customHeight="1">
      <c r="A2" s="783">
        <f>EDATE(Januar!A2,1)</f>
        <v>40575</v>
      </c>
      <c r="B2" s="69">
        <f>Januar!$B$2</f>
        <v>40544</v>
      </c>
      <c r="C2" s="70"/>
      <c r="D2" s="70"/>
      <c r="E2" s="70"/>
      <c r="F2" s="70"/>
      <c r="G2" s="71" t="s">
        <v>1</v>
      </c>
      <c r="H2" s="72"/>
      <c r="I2" s="73">
        <f>Januar!$I$2</f>
        <v>40</v>
      </c>
      <c r="J2" s="12" t="s">
        <v>30</v>
      </c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</row>
    <row r="3" spans="1:34" s="68" customFormat="1" ht="15" customHeight="1">
      <c r="A3" s="76" t="s">
        <v>2</v>
      </c>
      <c r="B3" s="77" t="str">
        <f>Januar!B3</f>
        <v>Mustermann</v>
      </c>
      <c r="C3" s="78"/>
      <c r="D3" s="79"/>
      <c r="E3" s="79"/>
      <c r="F3" s="80"/>
      <c r="G3" s="81" t="s">
        <v>3</v>
      </c>
      <c r="H3" s="82"/>
      <c r="I3" s="83">
        <f>Januar!$I$3</f>
        <v>1</v>
      </c>
      <c r="J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</row>
    <row r="4" spans="1:34" s="68" customFormat="1" ht="15" customHeight="1">
      <c r="A4" s="84" t="s">
        <v>4</v>
      </c>
      <c r="B4" s="85"/>
      <c r="C4" s="86"/>
      <c r="D4" s="86"/>
      <c r="E4" s="87">
        <f>Januar!H40</f>
        <v>0</v>
      </c>
      <c r="F4" s="88"/>
      <c r="G4" s="89" t="s">
        <v>5</v>
      </c>
      <c r="H4" s="90"/>
      <c r="I4" s="91">
        <f>Januar!$I$4</f>
        <v>5</v>
      </c>
      <c r="J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</row>
    <row r="5" spans="1:34" s="68" customFormat="1" ht="14.1" customHeight="1">
      <c r="A5" s="71" t="s">
        <v>6</v>
      </c>
      <c r="B5" s="85"/>
      <c r="C5" s="86"/>
      <c r="D5" s="92"/>
      <c r="E5" s="93"/>
      <c r="F5" s="93"/>
      <c r="G5" s="94" t="s">
        <v>7</v>
      </c>
      <c r="H5" s="95"/>
      <c r="I5" s="96">
        <f>ROUNDUP(I2*I3/I4*60,0)</f>
        <v>480</v>
      </c>
      <c r="J5" s="74" t="s">
        <v>8</v>
      </c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</row>
    <row r="6" spans="1:34" s="68" customFormat="1" ht="14.1" customHeight="1">
      <c r="A6" s="75"/>
      <c r="B6" s="97"/>
      <c r="C6" s="98"/>
      <c r="D6" s="98"/>
      <c r="E6" s="98"/>
      <c r="F6" s="98"/>
      <c r="G6" s="99"/>
      <c r="H6" s="100"/>
      <c r="I6" s="101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</row>
    <row r="7" spans="1:34" ht="13.5" customHeight="1">
      <c r="A7" s="629"/>
      <c r="B7" s="630"/>
      <c r="C7" s="795" t="s">
        <v>9</v>
      </c>
      <c r="D7" s="795"/>
      <c r="E7" s="631"/>
      <c r="F7" s="632" t="s">
        <v>10</v>
      </c>
      <c r="G7" s="633" t="s">
        <v>11</v>
      </c>
      <c r="H7" s="633" t="s">
        <v>12</v>
      </c>
      <c r="I7" s="634"/>
      <c r="J7" s="635"/>
      <c r="L7" s="64"/>
      <c r="M7" s="64"/>
      <c r="N7" s="64"/>
      <c r="O7" s="64"/>
      <c r="P7" s="64"/>
      <c r="Q7" s="64"/>
      <c r="R7" s="64"/>
      <c r="S7" s="64"/>
      <c r="T7" s="64"/>
    </row>
    <row r="8" spans="1:34" ht="12" customHeight="1">
      <c r="A8" s="636" t="s">
        <v>13</v>
      </c>
      <c r="B8" s="637" t="s">
        <v>14</v>
      </c>
      <c r="C8" s="638" t="s">
        <v>15</v>
      </c>
      <c r="D8" s="638" t="s">
        <v>16</v>
      </c>
      <c r="E8" s="638" t="s">
        <v>17</v>
      </c>
      <c r="F8" s="639" t="s">
        <v>18</v>
      </c>
      <c r="G8" s="640" t="s">
        <v>19</v>
      </c>
      <c r="H8" s="640" t="s">
        <v>20</v>
      </c>
      <c r="I8" s="641" t="s">
        <v>21</v>
      </c>
      <c r="J8" s="642"/>
      <c r="L8" s="64"/>
      <c r="M8" s="64"/>
      <c r="N8" s="64"/>
      <c r="O8" s="64"/>
      <c r="P8" s="64"/>
      <c r="Q8" s="64"/>
      <c r="R8" s="64"/>
      <c r="S8" s="64"/>
      <c r="T8" s="64"/>
    </row>
    <row r="9" spans="1:34" s="104" customFormat="1" ht="16.5" customHeight="1">
      <c r="A9" s="102">
        <f>A2</f>
        <v>40575</v>
      </c>
      <c r="B9" s="35" t="str">
        <f t="shared" ref="B9:B36" si="0">IF(WEEKDAY(A9)=1,"F",IF(WEEKDAY(A9)=7,"F"," "))</f>
        <v xml:space="preserve"> </v>
      </c>
      <c r="C9" s="36"/>
      <c r="D9" s="36"/>
      <c r="E9" s="37">
        <f t="shared" ref="E9:E38" si="1">IF(B9=" ",30,0)</f>
        <v>30</v>
      </c>
      <c r="F9" s="38">
        <f>D9-C9</f>
        <v>0</v>
      </c>
      <c r="G9" s="39">
        <f>IF(B9="ÜB",HOUR(D9)*60-HOUR(C9)*60+MINUTE(D9)-MINUTE(C9)-E9,IF(B9="ÜA",-$I$5,IF(D9&gt;0,HOUR(D9)*60-HOUR(C9)*60+MINUTE(D9)-MINUTE(C9)-$I$5-E9,0)))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>IF(B9="ÜA","Überst.ausgleich",IF(B9="F","Frei",IF(B9="U","Urlaub",IF(B9="K","Krankheit",IF(B9="S","Schöffe"," ")))))</f>
        <v xml:space="preserve"> </v>
      </c>
      <c r="J9" s="41"/>
      <c r="K9" s="103"/>
      <c r="L9" s="103"/>
      <c r="M9" s="103"/>
      <c r="N9" s="103"/>
      <c r="O9" s="103"/>
      <c r="P9" s="103"/>
      <c r="Q9" s="103"/>
      <c r="R9" s="103"/>
      <c r="S9" s="103"/>
      <c r="T9" s="103"/>
    </row>
    <row r="10" spans="1:34" s="104" customFormat="1" ht="16.5" customHeight="1">
      <c r="A10" s="102">
        <f>A9+1</f>
        <v>40576</v>
      </c>
      <c r="B10" s="35" t="str">
        <f t="shared" si="0"/>
        <v xml:space="preserve"> </v>
      </c>
      <c r="C10" s="36"/>
      <c r="D10" s="36"/>
      <c r="E10" s="37">
        <f t="shared" si="1"/>
        <v>30</v>
      </c>
      <c r="F10" s="38">
        <f>D10-C10</f>
        <v>0</v>
      </c>
      <c r="G10" s="39">
        <f t="shared" ref="G10:G24" si="2">IF(B10="ÜB",HOUR(D10)*60-HOUR(C10)*60+MINUTE(D10)-MINUTE(C10)-E10,IF(B10="ÜA",-$I$5,IF(D10&gt;0,HOUR(D10)*60-HOUR(C10)*60+MINUTE(D10)-MINUTE(C10)-$I$5-E10,0)))</f>
        <v>0</v>
      </c>
      <c r="H10" s="39">
        <f>H9+G10</f>
        <v>0</v>
      </c>
      <c r="I10" s="40" t="str">
        <f t="shared" ref="I10:I39" si="3">IF(B10="ÜA","Überst.ausgleich",IF(B10="F","Frei",IF(B10="U","Urlaub",IF(B10="K","Krankheit",IF(B10="S","Schöffe"," ")))))</f>
        <v xml:space="preserve"> </v>
      </c>
      <c r="J10" s="41"/>
      <c r="K10" s="103"/>
      <c r="L10" s="103"/>
      <c r="M10" s="103"/>
      <c r="N10" s="103"/>
      <c r="O10" s="103"/>
      <c r="P10" s="103"/>
      <c r="Q10" s="103"/>
      <c r="R10" s="103"/>
      <c r="S10" s="103"/>
      <c r="T10" s="103"/>
    </row>
    <row r="11" spans="1:34" s="104" customFormat="1" ht="16.5" customHeight="1">
      <c r="A11" s="102">
        <f t="shared" ref="A11:A36" si="4">A10+1</f>
        <v>40577</v>
      </c>
      <c r="B11" s="35" t="str">
        <f t="shared" si="0"/>
        <v xml:space="preserve"> </v>
      </c>
      <c r="C11" s="36"/>
      <c r="D11" s="36"/>
      <c r="E11" s="37">
        <f t="shared" si="1"/>
        <v>30</v>
      </c>
      <c r="F11" s="38">
        <f t="shared" ref="F11:F26" si="5">D11-C11</f>
        <v>0</v>
      </c>
      <c r="G11" s="39">
        <f t="shared" si="2"/>
        <v>0</v>
      </c>
      <c r="H11" s="39">
        <f t="shared" ref="H11:H26" si="6">H10+G11</f>
        <v>0</v>
      </c>
      <c r="I11" s="40" t="str">
        <f t="shared" si="3"/>
        <v xml:space="preserve"> </v>
      </c>
      <c r="J11" s="41"/>
      <c r="K11" s="103"/>
      <c r="L11" s="103"/>
      <c r="M11" s="103"/>
      <c r="N11" s="103"/>
      <c r="O11" s="103"/>
      <c r="P11" s="103"/>
      <c r="Q11" s="103"/>
      <c r="R11" s="103"/>
      <c r="S11" s="103"/>
      <c r="T11" s="103"/>
    </row>
    <row r="12" spans="1:34" s="104" customFormat="1" ht="16.5" customHeight="1">
      <c r="A12" s="102">
        <f t="shared" si="4"/>
        <v>40578</v>
      </c>
      <c r="B12" s="35" t="str">
        <f t="shared" si="0"/>
        <v xml:space="preserve"> </v>
      </c>
      <c r="C12" s="36"/>
      <c r="D12" s="36"/>
      <c r="E12" s="37">
        <f t="shared" si="1"/>
        <v>30</v>
      </c>
      <c r="F12" s="38">
        <f t="shared" si="5"/>
        <v>0</v>
      </c>
      <c r="G12" s="39">
        <f t="shared" si="2"/>
        <v>0</v>
      </c>
      <c r="H12" s="39">
        <f t="shared" si="6"/>
        <v>0</v>
      </c>
      <c r="I12" s="40" t="str">
        <f t="shared" si="3"/>
        <v xml:space="preserve"> </v>
      </c>
      <c r="J12" s="41"/>
      <c r="K12" s="103"/>
      <c r="L12" s="103"/>
      <c r="M12" s="103"/>
      <c r="N12" s="103"/>
      <c r="O12" s="103"/>
      <c r="P12" s="103"/>
      <c r="Q12" s="103"/>
      <c r="R12" s="103"/>
      <c r="S12" s="103"/>
      <c r="T12" s="103"/>
    </row>
    <row r="13" spans="1:34" s="104" customFormat="1" ht="16.5" customHeight="1">
      <c r="A13" s="102">
        <f t="shared" si="4"/>
        <v>40579</v>
      </c>
      <c r="B13" s="35" t="str">
        <f t="shared" si="0"/>
        <v>F</v>
      </c>
      <c r="C13" s="36"/>
      <c r="D13" s="36"/>
      <c r="E13" s="37">
        <f t="shared" si="1"/>
        <v>0</v>
      </c>
      <c r="F13" s="38">
        <f t="shared" si="5"/>
        <v>0</v>
      </c>
      <c r="G13" s="39">
        <f t="shared" si="2"/>
        <v>0</v>
      </c>
      <c r="H13" s="39">
        <f t="shared" si="6"/>
        <v>0</v>
      </c>
      <c r="I13" s="40" t="str">
        <f t="shared" si="3"/>
        <v>Frei</v>
      </c>
      <c r="J13" s="41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1:34" s="104" customFormat="1" ht="16.5" customHeight="1">
      <c r="A14" s="102">
        <f t="shared" si="4"/>
        <v>40580</v>
      </c>
      <c r="B14" s="35" t="str">
        <f t="shared" si="0"/>
        <v>F</v>
      </c>
      <c r="C14" s="36"/>
      <c r="D14" s="36"/>
      <c r="E14" s="37">
        <f t="shared" si="1"/>
        <v>0</v>
      </c>
      <c r="F14" s="38">
        <f t="shared" si="5"/>
        <v>0</v>
      </c>
      <c r="G14" s="39">
        <f t="shared" si="2"/>
        <v>0</v>
      </c>
      <c r="H14" s="39">
        <f t="shared" si="6"/>
        <v>0</v>
      </c>
      <c r="I14" s="40" t="str">
        <f t="shared" si="3"/>
        <v>Frei</v>
      </c>
      <c r="J14" s="41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1:34" s="104" customFormat="1" ht="16.5" customHeight="1">
      <c r="A15" s="102">
        <f t="shared" si="4"/>
        <v>40581</v>
      </c>
      <c r="B15" s="35" t="str">
        <f t="shared" si="0"/>
        <v xml:space="preserve"> </v>
      </c>
      <c r="C15" s="36"/>
      <c r="D15" s="36"/>
      <c r="E15" s="37">
        <f t="shared" si="1"/>
        <v>30</v>
      </c>
      <c r="F15" s="38">
        <f t="shared" si="5"/>
        <v>0</v>
      </c>
      <c r="G15" s="39">
        <f t="shared" si="2"/>
        <v>0</v>
      </c>
      <c r="H15" s="39">
        <f t="shared" si="6"/>
        <v>0</v>
      </c>
      <c r="I15" s="40" t="str">
        <f t="shared" si="3"/>
        <v xml:space="preserve"> </v>
      </c>
      <c r="J15" s="41"/>
      <c r="K15" s="105">
        <f>SUM(G11:G15)</f>
        <v>0</v>
      </c>
      <c r="L15" s="103"/>
      <c r="M15" s="103"/>
      <c r="N15" s="103"/>
      <c r="O15" s="103"/>
      <c r="P15" s="103"/>
      <c r="Q15" s="103"/>
      <c r="R15" s="103"/>
      <c r="S15" s="103"/>
      <c r="T15" s="103"/>
    </row>
    <row r="16" spans="1:34" s="104" customFormat="1" ht="16.5" customHeight="1">
      <c r="A16" s="102">
        <f t="shared" si="4"/>
        <v>40582</v>
      </c>
      <c r="B16" s="35" t="str">
        <f t="shared" si="0"/>
        <v xml:space="preserve"> </v>
      </c>
      <c r="C16" s="36"/>
      <c r="D16" s="36"/>
      <c r="E16" s="37">
        <f t="shared" si="1"/>
        <v>30</v>
      </c>
      <c r="F16" s="38">
        <f t="shared" si="5"/>
        <v>0</v>
      </c>
      <c r="G16" s="39">
        <f t="shared" si="2"/>
        <v>0</v>
      </c>
      <c r="H16" s="39">
        <f t="shared" si="6"/>
        <v>0</v>
      </c>
      <c r="I16" s="40" t="str">
        <f t="shared" si="3"/>
        <v xml:space="preserve"> </v>
      </c>
      <c r="J16" s="41"/>
      <c r="K16" s="103"/>
      <c r="L16" s="103"/>
      <c r="M16" s="103"/>
      <c r="N16" s="103"/>
      <c r="O16" s="103"/>
      <c r="P16" s="103"/>
      <c r="Q16" s="103"/>
      <c r="R16" s="103"/>
      <c r="S16" s="103"/>
      <c r="T16" s="103"/>
    </row>
    <row r="17" spans="1:20" s="104" customFormat="1" ht="16.5" customHeight="1">
      <c r="A17" s="102">
        <f t="shared" si="4"/>
        <v>40583</v>
      </c>
      <c r="B17" s="35" t="str">
        <f t="shared" si="0"/>
        <v xml:space="preserve"> </v>
      </c>
      <c r="C17" s="36"/>
      <c r="D17" s="36"/>
      <c r="E17" s="37">
        <f t="shared" si="1"/>
        <v>30</v>
      </c>
      <c r="F17" s="38">
        <f t="shared" si="5"/>
        <v>0</v>
      </c>
      <c r="G17" s="39">
        <f t="shared" si="2"/>
        <v>0</v>
      </c>
      <c r="H17" s="39">
        <f t="shared" si="6"/>
        <v>0</v>
      </c>
      <c r="I17" s="40" t="str">
        <f t="shared" si="3"/>
        <v xml:space="preserve"> </v>
      </c>
      <c r="J17" s="41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1:20" s="104" customFormat="1" ht="16.5" customHeight="1">
      <c r="A18" s="102">
        <f t="shared" si="4"/>
        <v>40584</v>
      </c>
      <c r="B18" s="35" t="str">
        <f t="shared" si="0"/>
        <v xml:space="preserve"> </v>
      </c>
      <c r="C18" s="36"/>
      <c r="D18" s="36"/>
      <c r="E18" s="37">
        <f t="shared" si="1"/>
        <v>30</v>
      </c>
      <c r="F18" s="38">
        <f t="shared" si="5"/>
        <v>0</v>
      </c>
      <c r="G18" s="39">
        <f t="shared" si="2"/>
        <v>0</v>
      </c>
      <c r="H18" s="39">
        <f t="shared" si="6"/>
        <v>0</v>
      </c>
      <c r="I18" s="40" t="str">
        <f t="shared" si="3"/>
        <v xml:space="preserve"> </v>
      </c>
      <c r="J18" s="41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1:20" s="104" customFormat="1" ht="16.5" customHeight="1">
      <c r="A19" s="102">
        <f t="shared" si="4"/>
        <v>40585</v>
      </c>
      <c r="B19" s="35" t="str">
        <f t="shared" si="0"/>
        <v xml:space="preserve"> </v>
      </c>
      <c r="C19" s="36"/>
      <c r="D19" s="36"/>
      <c r="E19" s="37">
        <f t="shared" si="1"/>
        <v>30</v>
      </c>
      <c r="F19" s="38">
        <f t="shared" si="5"/>
        <v>0</v>
      </c>
      <c r="G19" s="39">
        <f t="shared" si="2"/>
        <v>0</v>
      </c>
      <c r="H19" s="39">
        <f t="shared" si="6"/>
        <v>0</v>
      </c>
      <c r="I19" s="40" t="str">
        <f t="shared" si="3"/>
        <v xml:space="preserve"> </v>
      </c>
      <c r="J19" s="41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20" s="104" customFormat="1" ht="16.5" customHeight="1">
      <c r="A20" s="102">
        <f t="shared" si="4"/>
        <v>40586</v>
      </c>
      <c r="B20" s="35" t="str">
        <f t="shared" si="0"/>
        <v>F</v>
      </c>
      <c r="C20" s="36"/>
      <c r="D20" s="36"/>
      <c r="E20" s="37">
        <f t="shared" si="1"/>
        <v>0</v>
      </c>
      <c r="F20" s="38">
        <f t="shared" si="5"/>
        <v>0</v>
      </c>
      <c r="G20" s="39">
        <f t="shared" si="2"/>
        <v>0</v>
      </c>
      <c r="H20" s="39">
        <f t="shared" si="6"/>
        <v>0</v>
      </c>
      <c r="I20" s="40" t="str">
        <f t="shared" si="3"/>
        <v>Frei</v>
      </c>
      <c r="J20" s="41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1:20" s="104" customFormat="1" ht="16.5" customHeight="1">
      <c r="A21" s="102">
        <f t="shared" si="4"/>
        <v>40587</v>
      </c>
      <c r="B21" s="35" t="str">
        <f t="shared" si="0"/>
        <v>F</v>
      </c>
      <c r="C21" s="36"/>
      <c r="D21" s="36"/>
      <c r="E21" s="37">
        <f t="shared" si="1"/>
        <v>0</v>
      </c>
      <c r="F21" s="38">
        <f t="shared" si="5"/>
        <v>0</v>
      </c>
      <c r="G21" s="39">
        <f t="shared" si="2"/>
        <v>0</v>
      </c>
      <c r="H21" s="39">
        <f t="shared" si="6"/>
        <v>0</v>
      </c>
      <c r="I21" s="40" t="str">
        <f t="shared" si="3"/>
        <v>Frei</v>
      </c>
      <c r="J21" s="41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1:20" s="104" customFormat="1" ht="16.5" customHeight="1">
      <c r="A22" s="102">
        <f t="shared" si="4"/>
        <v>40588</v>
      </c>
      <c r="B22" s="35" t="str">
        <f t="shared" si="0"/>
        <v xml:space="preserve"> </v>
      </c>
      <c r="C22" s="36"/>
      <c r="D22" s="36"/>
      <c r="E22" s="37">
        <f t="shared" si="1"/>
        <v>30</v>
      </c>
      <c r="F22" s="38">
        <f t="shared" si="5"/>
        <v>0</v>
      </c>
      <c r="G22" s="39">
        <f t="shared" si="2"/>
        <v>0</v>
      </c>
      <c r="H22" s="39">
        <f t="shared" si="6"/>
        <v>0</v>
      </c>
      <c r="I22" s="40" t="str">
        <f t="shared" si="3"/>
        <v xml:space="preserve"> </v>
      </c>
      <c r="J22" s="41"/>
      <c r="K22" s="105">
        <f>SUM(G18:G22)</f>
        <v>0</v>
      </c>
      <c r="L22" s="103"/>
      <c r="M22" s="103"/>
      <c r="N22" s="103"/>
      <c r="O22" s="103"/>
      <c r="P22" s="103"/>
      <c r="Q22" s="103"/>
      <c r="R22" s="103"/>
      <c r="S22" s="103"/>
      <c r="T22" s="103"/>
    </row>
    <row r="23" spans="1:20" s="104" customFormat="1" ht="16.5" customHeight="1">
      <c r="A23" s="102">
        <f t="shared" si="4"/>
        <v>40589</v>
      </c>
      <c r="B23" s="35" t="str">
        <f t="shared" si="0"/>
        <v xml:space="preserve"> </v>
      </c>
      <c r="C23" s="45"/>
      <c r="D23" s="45"/>
      <c r="E23" s="37">
        <f t="shared" si="1"/>
        <v>30</v>
      </c>
      <c r="F23" s="38">
        <f t="shared" si="5"/>
        <v>0</v>
      </c>
      <c r="G23" s="39">
        <f t="shared" si="2"/>
        <v>0</v>
      </c>
      <c r="H23" s="39">
        <f t="shared" si="6"/>
        <v>0</v>
      </c>
      <c r="I23" s="40" t="str">
        <f t="shared" si="3"/>
        <v xml:space="preserve"> </v>
      </c>
      <c r="J23" s="41"/>
      <c r="K23" s="103"/>
      <c r="L23" s="103"/>
      <c r="M23" s="103"/>
      <c r="N23" s="103"/>
      <c r="O23" s="103"/>
      <c r="P23" s="103"/>
      <c r="Q23" s="103"/>
      <c r="R23" s="103"/>
      <c r="S23" s="103"/>
      <c r="T23" s="103"/>
    </row>
    <row r="24" spans="1:20" s="104" customFormat="1" ht="16.5" customHeight="1">
      <c r="A24" s="102">
        <f t="shared" si="4"/>
        <v>40590</v>
      </c>
      <c r="B24" s="35" t="str">
        <f t="shared" si="0"/>
        <v xml:space="preserve"> </v>
      </c>
      <c r="C24" s="36"/>
      <c r="D24" s="36"/>
      <c r="E24" s="37">
        <f t="shared" si="1"/>
        <v>30</v>
      </c>
      <c r="F24" s="38">
        <f t="shared" si="5"/>
        <v>0</v>
      </c>
      <c r="G24" s="39">
        <f t="shared" si="2"/>
        <v>0</v>
      </c>
      <c r="H24" s="39">
        <f t="shared" si="6"/>
        <v>0</v>
      </c>
      <c r="I24" s="40" t="str">
        <f t="shared" si="3"/>
        <v xml:space="preserve"> </v>
      </c>
      <c r="J24" s="41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  <row r="25" spans="1:20" s="104" customFormat="1" ht="16.5" customHeight="1">
      <c r="A25" s="102">
        <f t="shared" si="4"/>
        <v>40591</v>
      </c>
      <c r="B25" s="35" t="str">
        <f t="shared" si="0"/>
        <v xml:space="preserve"> </v>
      </c>
      <c r="C25" s="36"/>
      <c r="D25" s="36"/>
      <c r="E25" s="37">
        <f t="shared" si="1"/>
        <v>30</v>
      </c>
      <c r="F25" s="38">
        <f t="shared" si="5"/>
        <v>0</v>
      </c>
      <c r="G25" s="39">
        <f t="shared" ref="G25:G36" si="7">IF(B25="ÜB",HOUR(D25)*60-HOUR(C25)*60+MINUTE(D25)-MINUTE(C25)-E25,IF(B25="ÜA",-$I$5,IF(D25&gt;0,HOUR(D25)*60-HOUR(C25)*60+MINUTE(D25)-MINUTE(C25)-$I$5-E25,0)))</f>
        <v>0</v>
      </c>
      <c r="H25" s="39">
        <f t="shared" si="6"/>
        <v>0</v>
      </c>
      <c r="I25" s="40" t="str">
        <f t="shared" si="3"/>
        <v xml:space="preserve"> </v>
      </c>
      <c r="J25" s="41"/>
      <c r="K25" s="103"/>
      <c r="L25" s="103"/>
      <c r="M25" s="103"/>
      <c r="N25" s="103"/>
      <c r="O25" s="103"/>
      <c r="P25" s="103"/>
      <c r="Q25" s="103"/>
      <c r="R25" s="103"/>
      <c r="S25" s="103"/>
      <c r="T25" s="103"/>
    </row>
    <row r="26" spans="1:20" s="104" customFormat="1" ht="16.5" customHeight="1">
      <c r="A26" s="102">
        <f t="shared" si="4"/>
        <v>40592</v>
      </c>
      <c r="B26" s="35" t="str">
        <f t="shared" si="0"/>
        <v xml:space="preserve"> </v>
      </c>
      <c r="C26" s="36"/>
      <c r="D26" s="36"/>
      <c r="E26" s="37">
        <f t="shared" si="1"/>
        <v>30</v>
      </c>
      <c r="F26" s="38">
        <f t="shared" si="5"/>
        <v>0</v>
      </c>
      <c r="G26" s="39">
        <f t="shared" si="7"/>
        <v>0</v>
      </c>
      <c r="H26" s="39">
        <f t="shared" si="6"/>
        <v>0</v>
      </c>
      <c r="I26" s="40" t="str">
        <f t="shared" si="3"/>
        <v xml:space="preserve"> </v>
      </c>
      <c r="J26" s="41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1:20" s="104" customFormat="1" ht="16.5" customHeight="1">
      <c r="A27" s="102">
        <f t="shared" si="4"/>
        <v>40593</v>
      </c>
      <c r="B27" s="35" t="str">
        <f t="shared" si="0"/>
        <v>F</v>
      </c>
      <c r="C27" s="36"/>
      <c r="D27" s="36"/>
      <c r="E27" s="37">
        <f t="shared" si="1"/>
        <v>0</v>
      </c>
      <c r="F27" s="38">
        <f t="shared" ref="F27:F35" si="8">D27-C27</f>
        <v>0</v>
      </c>
      <c r="G27" s="39">
        <f t="shared" si="7"/>
        <v>0</v>
      </c>
      <c r="H27" s="39">
        <f t="shared" ref="H27:H36" si="9">H26+G27</f>
        <v>0</v>
      </c>
      <c r="I27" s="40" t="str">
        <f t="shared" si="3"/>
        <v>Frei</v>
      </c>
      <c r="J27" s="41"/>
      <c r="K27" s="103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1:20" s="104" customFormat="1" ht="16.5" customHeight="1">
      <c r="A28" s="102">
        <f t="shared" si="4"/>
        <v>40594</v>
      </c>
      <c r="B28" s="35" t="str">
        <f t="shared" si="0"/>
        <v>F</v>
      </c>
      <c r="C28" s="36"/>
      <c r="D28" s="36"/>
      <c r="E28" s="37">
        <f t="shared" si="1"/>
        <v>0</v>
      </c>
      <c r="F28" s="38">
        <f t="shared" si="8"/>
        <v>0</v>
      </c>
      <c r="G28" s="39">
        <f t="shared" si="7"/>
        <v>0</v>
      </c>
      <c r="H28" s="39">
        <f t="shared" si="9"/>
        <v>0</v>
      </c>
      <c r="I28" s="40" t="str">
        <f t="shared" si="3"/>
        <v>Frei</v>
      </c>
      <c r="J28" s="41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1:20" s="104" customFormat="1" ht="16.5" customHeight="1">
      <c r="A29" s="102">
        <f t="shared" si="4"/>
        <v>40595</v>
      </c>
      <c r="B29" s="35" t="str">
        <f t="shared" si="0"/>
        <v xml:space="preserve"> </v>
      </c>
      <c r="C29" s="36"/>
      <c r="D29" s="36"/>
      <c r="E29" s="37">
        <f t="shared" si="1"/>
        <v>30</v>
      </c>
      <c r="F29" s="38">
        <f t="shared" si="8"/>
        <v>0</v>
      </c>
      <c r="G29" s="39">
        <f t="shared" si="7"/>
        <v>0</v>
      </c>
      <c r="H29" s="39">
        <f t="shared" si="9"/>
        <v>0</v>
      </c>
      <c r="I29" s="40" t="str">
        <f t="shared" si="3"/>
        <v xml:space="preserve"> </v>
      </c>
      <c r="J29" s="41"/>
      <c r="K29" s="105">
        <f>SUM(G25:G29)</f>
        <v>0</v>
      </c>
      <c r="L29" s="103"/>
      <c r="M29" s="103"/>
      <c r="N29" s="103"/>
      <c r="O29" s="103"/>
      <c r="P29" s="103"/>
      <c r="Q29" s="103"/>
      <c r="R29" s="103"/>
      <c r="S29" s="103"/>
      <c r="T29" s="103"/>
    </row>
    <row r="30" spans="1:20" s="104" customFormat="1" ht="16.5" customHeight="1">
      <c r="A30" s="102">
        <f t="shared" si="4"/>
        <v>40596</v>
      </c>
      <c r="B30" s="35" t="str">
        <f t="shared" si="0"/>
        <v xml:space="preserve"> </v>
      </c>
      <c r="C30" s="36"/>
      <c r="D30" s="36"/>
      <c r="E30" s="37">
        <f t="shared" si="1"/>
        <v>30</v>
      </c>
      <c r="F30" s="38">
        <f t="shared" si="8"/>
        <v>0</v>
      </c>
      <c r="G30" s="39">
        <f t="shared" si="7"/>
        <v>0</v>
      </c>
      <c r="H30" s="39">
        <f t="shared" si="9"/>
        <v>0</v>
      </c>
      <c r="I30" s="40" t="str">
        <f t="shared" si="3"/>
        <v xml:space="preserve"> </v>
      </c>
      <c r="J30" s="41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1:20" s="104" customFormat="1" ht="16.5" customHeight="1">
      <c r="A31" s="102">
        <f t="shared" si="4"/>
        <v>40597</v>
      </c>
      <c r="B31" s="35" t="str">
        <f t="shared" si="0"/>
        <v xml:space="preserve"> </v>
      </c>
      <c r="C31" s="36"/>
      <c r="D31" s="36"/>
      <c r="E31" s="37">
        <f t="shared" si="1"/>
        <v>30</v>
      </c>
      <c r="F31" s="38">
        <f t="shared" si="8"/>
        <v>0</v>
      </c>
      <c r="G31" s="39">
        <f t="shared" si="7"/>
        <v>0</v>
      </c>
      <c r="H31" s="39">
        <f t="shared" si="9"/>
        <v>0</v>
      </c>
      <c r="I31" s="40" t="str">
        <f t="shared" si="3"/>
        <v xml:space="preserve"> </v>
      </c>
      <c r="J31" s="41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1:20" s="104" customFormat="1" ht="16.5" customHeight="1">
      <c r="A32" s="102">
        <f t="shared" si="4"/>
        <v>40598</v>
      </c>
      <c r="B32" s="35" t="str">
        <f t="shared" si="0"/>
        <v xml:space="preserve"> </v>
      </c>
      <c r="C32" s="36"/>
      <c r="D32" s="36"/>
      <c r="E32" s="37">
        <f t="shared" si="1"/>
        <v>30</v>
      </c>
      <c r="F32" s="38">
        <f t="shared" si="8"/>
        <v>0</v>
      </c>
      <c r="G32" s="39">
        <f t="shared" si="7"/>
        <v>0</v>
      </c>
      <c r="H32" s="39">
        <f t="shared" si="9"/>
        <v>0</v>
      </c>
      <c r="I32" s="40" t="str">
        <f t="shared" si="3"/>
        <v xml:space="preserve"> </v>
      </c>
      <c r="J32" s="41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1:20" s="104" customFormat="1" ht="16.5" customHeight="1">
      <c r="A33" s="102">
        <f t="shared" si="4"/>
        <v>40599</v>
      </c>
      <c r="B33" s="35" t="str">
        <f t="shared" si="0"/>
        <v xml:space="preserve"> </v>
      </c>
      <c r="C33" s="36"/>
      <c r="D33" s="36"/>
      <c r="E33" s="37">
        <f t="shared" si="1"/>
        <v>30</v>
      </c>
      <c r="F33" s="38">
        <f t="shared" si="8"/>
        <v>0</v>
      </c>
      <c r="G33" s="39">
        <f t="shared" si="7"/>
        <v>0</v>
      </c>
      <c r="H33" s="39">
        <f t="shared" si="9"/>
        <v>0</v>
      </c>
      <c r="I33" s="40" t="str">
        <f t="shared" si="3"/>
        <v xml:space="preserve"> </v>
      </c>
      <c r="J33" s="41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1:20" s="104" customFormat="1" ht="16.5" customHeight="1">
      <c r="A34" s="102">
        <f t="shared" si="4"/>
        <v>40600</v>
      </c>
      <c r="B34" s="35" t="str">
        <f t="shared" si="0"/>
        <v>F</v>
      </c>
      <c r="C34" s="36"/>
      <c r="D34" s="36"/>
      <c r="E34" s="37">
        <f t="shared" si="1"/>
        <v>0</v>
      </c>
      <c r="F34" s="38">
        <f t="shared" si="8"/>
        <v>0</v>
      </c>
      <c r="G34" s="39">
        <f t="shared" si="7"/>
        <v>0</v>
      </c>
      <c r="H34" s="39">
        <f t="shared" si="9"/>
        <v>0</v>
      </c>
      <c r="I34" s="40" t="str">
        <f t="shared" si="3"/>
        <v>Frei</v>
      </c>
      <c r="J34" s="41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s="104" customFormat="1" ht="16.5" customHeight="1">
      <c r="A35" s="102">
        <f t="shared" si="4"/>
        <v>40601</v>
      </c>
      <c r="B35" s="35" t="str">
        <f t="shared" si="0"/>
        <v>F</v>
      </c>
      <c r="C35" s="47"/>
      <c r="D35" s="36"/>
      <c r="E35" s="37">
        <f t="shared" si="1"/>
        <v>0</v>
      </c>
      <c r="F35" s="38">
        <f t="shared" si="8"/>
        <v>0</v>
      </c>
      <c r="G35" s="39">
        <f t="shared" si="7"/>
        <v>0</v>
      </c>
      <c r="H35" s="39">
        <f t="shared" si="9"/>
        <v>0</v>
      </c>
      <c r="I35" s="40" t="str">
        <f t="shared" si="3"/>
        <v>Frei</v>
      </c>
      <c r="J35" s="41"/>
      <c r="K35" s="103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1:20" s="104" customFormat="1" ht="16.5" customHeight="1">
      <c r="A36" s="102">
        <f t="shared" si="4"/>
        <v>40602</v>
      </c>
      <c r="B36" s="35" t="str">
        <f t="shared" si="0"/>
        <v xml:space="preserve"> </v>
      </c>
      <c r="C36" s="48"/>
      <c r="D36" s="47"/>
      <c r="E36" s="37">
        <f t="shared" si="1"/>
        <v>30</v>
      </c>
      <c r="F36" s="38">
        <f>D36-C36</f>
        <v>0</v>
      </c>
      <c r="G36" s="39">
        <f t="shared" si="7"/>
        <v>0</v>
      </c>
      <c r="H36" s="39">
        <f t="shared" si="9"/>
        <v>0</v>
      </c>
      <c r="I36" s="40" t="str">
        <f t="shared" si="3"/>
        <v xml:space="preserve"> </v>
      </c>
      <c r="J36" s="41"/>
      <c r="K36" s="105">
        <f>SUM(G32:G36)</f>
        <v>0</v>
      </c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s="104" customFormat="1" ht="16.5" customHeight="1">
      <c r="A37" s="102" t="str">
        <f>IF(A36=" "," ",IF(DAY(A36+1)&lt;5," ",A36+1))</f>
        <v xml:space="preserve"> </v>
      </c>
      <c r="B37" s="35"/>
      <c r="C37" s="36"/>
      <c r="D37" s="36"/>
      <c r="E37" s="37">
        <f t="shared" si="1"/>
        <v>0</v>
      </c>
      <c r="F37" s="38"/>
      <c r="G37" s="39"/>
      <c r="H37" s="39"/>
      <c r="I37" s="40" t="str">
        <f>IF(B37="ÜA","Überst.ausgleich",IF(B37="F","Frei",IF(B37="U","Urlaub",IF(B37="K","Krankheit",IF(B37="S","Schöffe"," ")))))</f>
        <v xml:space="preserve"> </v>
      </c>
      <c r="J37" s="41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s="104" customFormat="1" ht="16.5" customHeight="1">
      <c r="A38" s="102" t="str">
        <f>IF(A37=" "," ",IF(DAY(A37+1)&lt;5," ",A37+1))</f>
        <v xml:space="preserve"> </v>
      </c>
      <c r="B38" s="35"/>
      <c r="C38" s="36"/>
      <c r="D38" s="36"/>
      <c r="E38" s="37">
        <f t="shared" si="1"/>
        <v>0</v>
      </c>
      <c r="F38" s="38"/>
      <c r="G38" s="39"/>
      <c r="H38" s="39"/>
      <c r="I38" s="40" t="str">
        <f t="shared" si="3"/>
        <v xml:space="preserve"> </v>
      </c>
      <c r="J38" s="41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s="104" customFormat="1" ht="16.5" customHeight="1">
      <c r="A39" s="102" t="str">
        <f>IF(A38=" "," ",IF(DAY(A38+1)&lt;5," ",A38+1))</f>
        <v xml:space="preserve"> </v>
      </c>
      <c r="B39" s="35"/>
      <c r="C39" s="36"/>
      <c r="D39" s="36"/>
      <c r="E39" s="37"/>
      <c r="F39" s="38"/>
      <c r="G39" s="39"/>
      <c r="H39" s="39"/>
      <c r="I39" s="40" t="str">
        <f t="shared" si="3"/>
        <v xml:space="preserve"> </v>
      </c>
      <c r="J39" s="41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 ht="16.5" customHeight="1">
      <c r="A40" s="106" t="s">
        <v>22</v>
      </c>
      <c r="B40" s="7"/>
      <c r="C40" s="50"/>
      <c r="D40" s="50"/>
      <c r="E40" s="51"/>
      <c r="F40" s="52"/>
      <c r="G40" s="42"/>
      <c r="H40" s="39">
        <f>H36+G40</f>
        <v>0</v>
      </c>
      <c r="I40" s="53" t="s">
        <v>23</v>
      </c>
      <c r="J40" s="54"/>
      <c r="K40" s="105">
        <f>SUM(K9:K39)</f>
        <v>0</v>
      </c>
    </row>
    <row r="41" spans="1:20">
      <c r="B41" s="107" t="s">
        <v>24</v>
      </c>
      <c r="C41" s="108">
        <f>INT(H40/I5)</f>
        <v>0</v>
      </c>
      <c r="D41" s="70" t="s">
        <v>25</v>
      </c>
      <c r="E41" s="109">
        <f>(H40-C41*I5)/60</f>
        <v>0</v>
      </c>
      <c r="F41" s="110" t="s">
        <v>26</v>
      </c>
      <c r="G41" s="111"/>
      <c r="H41" s="112" t="s">
        <v>27</v>
      </c>
      <c r="I41" s="64">
        <f>INT(H40/60)</f>
        <v>0</v>
      </c>
      <c r="J41" s="62">
        <f>H40-I41*60</f>
        <v>0</v>
      </c>
      <c r="K41" s="68"/>
    </row>
  </sheetData>
  <mergeCells count="1">
    <mergeCell ref="C7:D7"/>
  </mergeCells>
  <conditionalFormatting sqref="G9:H40">
    <cfRule type="cellIs" dxfId="23" priority="2" stopIfTrue="1" operator="greaterThan">
      <formula>0</formula>
    </cfRule>
  </conditionalFormatting>
  <conditionalFormatting sqref="F9:F39">
    <cfRule type="cellIs" dxfId="22" priority="1" stopIfTrue="1" operator="greaterThan">
      <formula>SUM(($I$2/$I$4)/24)</formula>
    </cfRule>
  </conditionalFormatting>
  <printOptions horizontalCentered="1" verticalCentered="1"/>
  <pageMargins left="1.0236111111111112" right="0.39374999999999999" top="0.70833333333333337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zoomScale="116" zoomScaleNormal="116" workbookViewId="0">
      <selection activeCell="C9" sqref="C9"/>
    </sheetView>
  </sheetViews>
  <sheetFormatPr baseColWidth="10" defaultColWidth="8" defaultRowHeight="12.75"/>
  <cols>
    <col min="1" max="1" width="10.75" style="113" customWidth="1"/>
    <col min="2" max="2" width="4.5" style="113" customWidth="1"/>
    <col min="3" max="3" width="6" style="114" customWidth="1"/>
    <col min="4" max="4" width="6.75" style="114" customWidth="1"/>
    <col min="5" max="5" width="6.875" style="114" customWidth="1"/>
    <col min="6" max="6" width="6.75" style="114" customWidth="1"/>
    <col min="7" max="7" width="8.25" style="113" customWidth="1"/>
    <col min="8" max="8" width="7.375" style="113" customWidth="1"/>
    <col min="9" max="9" width="9.875" style="115" customWidth="1"/>
    <col min="10" max="10" width="3.375" style="113" customWidth="1"/>
    <col min="11" max="11" width="7.25" style="115" customWidth="1"/>
    <col min="12" max="16384" width="8" style="113"/>
  </cols>
  <sheetData>
    <row r="1" spans="1:34" ht="33" customHeight="1">
      <c r="A1" s="116" t="s">
        <v>0</v>
      </c>
      <c r="B1" s="117"/>
      <c r="C1" s="118"/>
      <c r="D1" s="118"/>
      <c r="E1" s="118"/>
      <c r="F1" s="118"/>
      <c r="G1" s="119"/>
      <c r="H1" s="119"/>
    </row>
    <row r="2" spans="1:34" s="119" customFormat="1" ht="15" customHeight="1">
      <c r="A2" s="784">
        <f>EDATE(Januar!A2,2)</f>
        <v>40603</v>
      </c>
      <c r="B2" s="120">
        <f>Januar!$B$2</f>
        <v>40544</v>
      </c>
      <c r="C2" s="121"/>
      <c r="D2" s="121"/>
      <c r="E2" s="121"/>
      <c r="F2" s="121"/>
      <c r="G2" s="122" t="s">
        <v>1</v>
      </c>
      <c r="H2" s="123"/>
      <c r="I2" s="73">
        <f>Januar!$I$2</f>
        <v>40</v>
      </c>
      <c r="J2" s="124" t="s">
        <v>30</v>
      </c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1:34" s="119" customFormat="1" ht="15" customHeight="1">
      <c r="A3" s="126" t="s">
        <v>2</v>
      </c>
      <c r="B3" s="127" t="str">
        <f>Januar!B3</f>
        <v>Mustermann</v>
      </c>
      <c r="C3" s="128"/>
      <c r="D3" s="129"/>
      <c r="E3" s="129"/>
      <c r="F3" s="130"/>
      <c r="G3" s="131" t="s">
        <v>3</v>
      </c>
      <c r="H3" s="132"/>
      <c r="I3" s="83">
        <f>Januar!$I$3</f>
        <v>1</v>
      </c>
      <c r="J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</row>
    <row r="4" spans="1:34" s="119" customFormat="1" ht="15" customHeight="1">
      <c r="A4" s="133" t="s">
        <v>4</v>
      </c>
      <c r="B4" s="134"/>
      <c r="C4" s="135"/>
      <c r="D4" s="135"/>
      <c r="E4" s="136">
        <f>Februar!H40</f>
        <v>0</v>
      </c>
      <c r="F4" s="137"/>
      <c r="G4" s="138" t="s">
        <v>5</v>
      </c>
      <c r="H4" s="139"/>
      <c r="I4" s="91">
        <f>Januar!$I$4</f>
        <v>5</v>
      </c>
      <c r="J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</row>
    <row r="5" spans="1:34" s="119" customFormat="1" ht="14.1" customHeight="1">
      <c r="A5" s="122" t="s">
        <v>6</v>
      </c>
      <c r="B5" s="134"/>
      <c r="C5" s="135"/>
      <c r="D5" s="140"/>
      <c r="E5" s="141"/>
      <c r="F5" s="141"/>
      <c r="G5" s="142" t="s">
        <v>7</v>
      </c>
      <c r="H5" s="143"/>
      <c r="I5" s="144">
        <f>ROUNDUP(I2*I3/I4*60,0)</f>
        <v>480</v>
      </c>
      <c r="J5" s="124" t="s">
        <v>8</v>
      </c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4" s="119" customFormat="1" ht="14.1" customHeight="1">
      <c r="A6" s="125"/>
      <c r="B6" s="145"/>
      <c r="C6" s="146"/>
      <c r="D6" s="146"/>
      <c r="E6" s="146"/>
      <c r="F6" s="146"/>
      <c r="G6" s="147"/>
      <c r="H6" s="148"/>
      <c r="I6" s="149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</row>
    <row r="7" spans="1:34" ht="13.5" customHeight="1">
      <c r="A7" s="643"/>
      <c r="B7" s="644"/>
      <c r="C7" s="796" t="s">
        <v>9</v>
      </c>
      <c r="D7" s="796"/>
      <c r="E7" s="645"/>
      <c r="F7" s="646" t="s">
        <v>10</v>
      </c>
      <c r="G7" s="647" t="s">
        <v>11</v>
      </c>
      <c r="H7" s="647" t="s">
        <v>12</v>
      </c>
      <c r="I7" s="648"/>
      <c r="J7" s="649"/>
      <c r="L7" s="115"/>
      <c r="M7" s="115"/>
      <c r="N7" s="115"/>
      <c r="O7" s="115"/>
      <c r="P7" s="115"/>
      <c r="Q7" s="115"/>
      <c r="R7" s="115"/>
      <c r="S7" s="115"/>
      <c r="T7" s="115"/>
    </row>
    <row r="8" spans="1:34" ht="12" customHeight="1">
      <c r="A8" s="650" t="s">
        <v>13</v>
      </c>
      <c r="B8" s="651" t="s">
        <v>14</v>
      </c>
      <c r="C8" s="652" t="s">
        <v>15</v>
      </c>
      <c r="D8" s="652" t="s">
        <v>16</v>
      </c>
      <c r="E8" s="652" t="s">
        <v>17</v>
      </c>
      <c r="F8" s="653" t="s">
        <v>18</v>
      </c>
      <c r="G8" s="654" t="s">
        <v>19</v>
      </c>
      <c r="H8" s="654" t="s">
        <v>20</v>
      </c>
      <c r="I8" s="655" t="s">
        <v>21</v>
      </c>
      <c r="J8" s="656"/>
      <c r="L8" s="115"/>
      <c r="M8" s="115"/>
      <c r="N8" s="115"/>
      <c r="O8" s="115"/>
      <c r="P8" s="115"/>
      <c r="Q8" s="115"/>
      <c r="R8" s="115"/>
      <c r="S8" s="115"/>
      <c r="T8" s="115"/>
    </row>
    <row r="9" spans="1:34" s="152" customFormat="1" ht="16.5" customHeight="1">
      <c r="A9" s="150">
        <f>A2</f>
        <v>40603</v>
      </c>
      <c r="B9" s="35" t="str">
        <f t="shared" ref="B9:B39" si="0">IF(WEEKDAY(A9)=1,"F",IF(WEEKDAY(A9)=7,"F"," "))</f>
        <v xml:space="preserve"> </v>
      </c>
      <c r="C9" s="36"/>
      <c r="D9" s="36"/>
      <c r="E9" s="37">
        <f t="shared" ref="E9:E39" si="1">IF(B9=" ",30,0)</f>
        <v>30</v>
      </c>
      <c r="F9" s="38">
        <f>D9-C9</f>
        <v>0</v>
      </c>
      <c r="G9" s="39">
        <f t="shared" ref="G9:G24" si="2">IF(B9="ÜB",HOUR(D9)*60-HOUR(C9)*60+MINUTE(D9)-MINUTE(C9)-E9,IF(B9="ÜA",-$I$5,IF(D9&gt;0,HOUR(D9)*60-HOUR(C9)*60+MINUTE(D9)-MINUTE(C9)-$I$5-E9,0)))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 t="shared" ref="I9:I39" si="3">IF(B9="ÜA","Überst.ausgleich",IF(B9="F","Frei",IF(B9="U","Urlaub",IF(B9="K","Krankheit",IF(B9="S","Schöffe"," ")))))</f>
        <v xml:space="preserve"> </v>
      </c>
      <c r="J9" s="41"/>
      <c r="K9" s="151"/>
      <c r="L9" s="151"/>
      <c r="M9" s="151"/>
      <c r="N9" s="151"/>
      <c r="O9" s="151"/>
      <c r="P9" s="151"/>
      <c r="Q9" s="151"/>
      <c r="R9" s="151"/>
      <c r="S9" s="151"/>
      <c r="T9" s="151"/>
    </row>
    <row r="10" spans="1:34" s="152" customFormat="1" ht="16.5" customHeight="1">
      <c r="A10" s="150">
        <f t="shared" ref="A10:A36" si="4">A9+1</f>
        <v>40604</v>
      </c>
      <c r="B10" s="35" t="str">
        <f t="shared" si="0"/>
        <v xml:space="preserve"> </v>
      </c>
      <c r="C10" s="36"/>
      <c r="D10" s="36"/>
      <c r="E10" s="37">
        <f t="shared" si="1"/>
        <v>30</v>
      </c>
      <c r="F10" s="38">
        <f>D10-C10</f>
        <v>0</v>
      </c>
      <c r="G10" s="39">
        <f t="shared" si="2"/>
        <v>0</v>
      </c>
      <c r="H10" s="39">
        <f>H9+G10</f>
        <v>0</v>
      </c>
      <c r="I10" s="40" t="str">
        <f t="shared" si="3"/>
        <v xml:space="preserve"> </v>
      </c>
      <c r="J10" s="41"/>
      <c r="K10" s="151"/>
      <c r="L10" s="151"/>
      <c r="M10" s="151"/>
      <c r="N10" s="151"/>
      <c r="O10" s="151"/>
      <c r="P10" s="151"/>
      <c r="Q10" s="151"/>
      <c r="R10" s="151"/>
      <c r="S10" s="151"/>
      <c r="T10" s="151"/>
    </row>
    <row r="11" spans="1:34" s="152" customFormat="1" ht="16.5" customHeight="1">
      <c r="A11" s="150">
        <f t="shared" si="4"/>
        <v>40605</v>
      </c>
      <c r="B11" s="35" t="str">
        <f t="shared" si="0"/>
        <v xml:space="preserve"> </v>
      </c>
      <c r="C11" s="36"/>
      <c r="D11" s="36"/>
      <c r="E11" s="37">
        <f t="shared" si="1"/>
        <v>30</v>
      </c>
      <c r="F11" s="38">
        <f t="shared" ref="F11:F26" si="5">D11-C11</f>
        <v>0</v>
      </c>
      <c r="G11" s="39">
        <f t="shared" si="2"/>
        <v>0</v>
      </c>
      <c r="H11" s="39">
        <f t="shared" ref="H11:H26" si="6">H10+G11</f>
        <v>0</v>
      </c>
      <c r="I11" s="40" t="str">
        <f t="shared" si="3"/>
        <v xml:space="preserve"> </v>
      </c>
      <c r="J11" s="41"/>
      <c r="K11" s="151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1:34" s="152" customFormat="1" ht="16.5" customHeight="1">
      <c r="A12" s="150">
        <f t="shared" si="4"/>
        <v>40606</v>
      </c>
      <c r="B12" s="35" t="str">
        <f t="shared" si="0"/>
        <v xml:space="preserve"> </v>
      </c>
      <c r="C12" s="36"/>
      <c r="D12" s="36"/>
      <c r="E12" s="37">
        <f t="shared" si="1"/>
        <v>30</v>
      </c>
      <c r="F12" s="38">
        <f t="shared" si="5"/>
        <v>0</v>
      </c>
      <c r="G12" s="39">
        <f t="shared" si="2"/>
        <v>0</v>
      </c>
      <c r="H12" s="39">
        <f t="shared" si="6"/>
        <v>0</v>
      </c>
      <c r="I12" s="40" t="str">
        <f t="shared" si="3"/>
        <v xml:space="preserve"> </v>
      </c>
      <c r="J12" s="41"/>
      <c r="K12" s="151"/>
      <c r="L12" s="151"/>
      <c r="M12" s="151"/>
      <c r="N12" s="151"/>
      <c r="O12" s="151"/>
      <c r="P12" s="151"/>
      <c r="Q12" s="151"/>
      <c r="R12" s="151"/>
      <c r="S12" s="151"/>
      <c r="T12" s="151"/>
    </row>
    <row r="13" spans="1:34" s="152" customFormat="1" ht="16.5" customHeight="1">
      <c r="A13" s="150">
        <f t="shared" si="4"/>
        <v>40607</v>
      </c>
      <c r="B13" s="35" t="str">
        <f t="shared" si="0"/>
        <v>F</v>
      </c>
      <c r="C13" s="36"/>
      <c r="D13" s="36"/>
      <c r="E13" s="37">
        <f t="shared" si="1"/>
        <v>0</v>
      </c>
      <c r="F13" s="38">
        <f t="shared" si="5"/>
        <v>0</v>
      </c>
      <c r="G13" s="39">
        <f t="shared" si="2"/>
        <v>0</v>
      </c>
      <c r="H13" s="39">
        <f t="shared" si="6"/>
        <v>0</v>
      </c>
      <c r="I13" s="40" t="str">
        <f t="shared" si="3"/>
        <v>Frei</v>
      </c>
      <c r="J13" s="41"/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1:34" s="152" customFormat="1" ht="16.5" customHeight="1">
      <c r="A14" s="150">
        <f t="shared" si="4"/>
        <v>40608</v>
      </c>
      <c r="B14" s="35" t="str">
        <f t="shared" si="0"/>
        <v>F</v>
      </c>
      <c r="C14" s="36"/>
      <c r="D14" s="36"/>
      <c r="E14" s="37">
        <f t="shared" si="1"/>
        <v>0</v>
      </c>
      <c r="F14" s="38">
        <f t="shared" si="5"/>
        <v>0</v>
      </c>
      <c r="G14" s="39">
        <f t="shared" si="2"/>
        <v>0</v>
      </c>
      <c r="H14" s="39">
        <f t="shared" si="6"/>
        <v>0</v>
      </c>
      <c r="I14" s="40" t="str">
        <f t="shared" si="3"/>
        <v>Frei</v>
      </c>
      <c r="J14" s="41"/>
      <c r="K14" s="151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34" s="152" customFormat="1" ht="16.5" customHeight="1">
      <c r="A15" s="150">
        <f t="shared" si="4"/>
        <v>40609</v>
      </c>
      <c r="B15" s="35" t="str">
        <f t="shared" si="0"/>
        <v xml:space="preserve"> </v>
      </c>
      <c r="C15" s="36"/>
      <c r="D15" s="36"/>
      <c r="E15" s="37">
        <f t="shared" si="1"/>
        <v>30</v>
      </c>
      <c r="F15" s="38">
        <f t="shared" si="5"/>
        <v>0</v>
      </c>
      <c r="G15" s="39">
        <f t="shared" si="2"/>
        <v>0</v>
      </c>
      <c r="H15" s="39">
        <f t="shared" si="6"/>
        <v>0</v>
      </c>
      <c r="I15" s="40" t="str">
        <f t="shared" si="3"/>
        <v xml:space="preserve"> </v>
      </c>
      <c r="J15" s="41"/>
      <c r="K15" s="153">
        <f>SUM(G11:G15)</f>
        <v>0</v>
      </c>
      <c r="L15" s="151"/>
      <c r="M15" s="151"/>
      <c r="N15" s="151"/>
      <c r="O15" s="151"/>
      <c r="P15" s="151"/>
      <c r="Q15" s="151"/>
      <c r="R15" s="151"/>
      <c r="S15" s="151"/>
      <c r="T15" s="151"/>
    </row>
    <row r="16" spans="1:34" s="152" customFormat="1" ht="16.5" customHeight="1">
      <c r="A16" s="150">
        <f t="shared" si="4"/>
        <v>40610</v>
      </c>
      <c r="B16" s="35" t="str">
        <f t="shared" si="0"/>
        <v xml:space="preserve"> </v>
      </c>
      <c r="C16" s="36"/>
      <c r="D16" s="36"/>
      <c r="E16" s="37">
        <f t="shared" si="1"/>
        <v>30</v>
      </c>
      <c r="F16" s="38">
        <f t="shared" si="5"/>
        <v>0</v>
      </c>
      <c r="G16" s="39">
        <f t="shared" si="2"/>
        <v>0</v>
      </c>
      <c r="H16" s="39">
        <f t="shared" si="6"/>
        <v>0</v>
      </c>
      <c r="I16" s="40" t="str">
        <f t="shared" si="3"/>
        <v xml:space="preserve"> </v>
      </c>
      <c r="J16" s="41"/>
      <c r="K16" s="151"/>
      <c r="L16" s="151"/>
      <c r="M16" s="151"/>
      <c r="N16" s="151"/>
      <c r="O16" s="151"/>
      <c r="P16" s="151"/>
      <c r="Q16" s="151"/>
      <c r="R16" s="151"/>
      <c r="S16" s="151"/>
      <c r="T16" s="151"/>
    </row>
    <row r="17" spans="1:20" s="152" customFormat="1" ht="16.5" customHeight="1">
      <c r="A17" s="150">
        <f t="shared" si="4"/>
        <v>40611</v>
      </c>
      <c r="B17" s="35" t="str">
        <f t="shared" si="0"/>
        <v xml:space="preserve"> </v>
      </c>
      <c r="C17" s="36"/>
      <c r="D17" s="36"/>
      <c r="E17" s="37">
        <f t="shared" si="1"/>
        <v>30</v>
      </c>
      <c r="F17" s="38">
        <f t="shared" si="5"/>
        <v>0</v>
      </c>
      <c r="G17" s="39">
        <f t="shared" si="2"/>
        <v>0</v>
      </c>
      <c r="H17" s="39">
        <f t="shared" si="6"/>
        <v>0</v>
      </c>
      <c r="I17" s="40" t="str">
        <f t="shared" si="3"/>
        <v xml:space="preserve"> </v>
      </c>
      <c r="J17" s="41"/>
      <c r="K17" s="151"/>
      <c r="L17" s="151"/>
      <c r="M17" s="151"/>
      <c r="N17" s="151"/>
      <c r="O17" s="151"/>
      <c r="P17" s="151"/>
      <c r="Q17" s="151"/>
      <c r="R17" s="151"/>
      <c r="S17" s="151"/>
      <c r="T17" s="151"/>
    </row>
    <row r="18" spans="1:20" s="152" customFormat="1" ht="16.5" customHeight="1">
      <c r="A18" s="150">
        <f t="shared" si="4"/>
        <v>40612</v>
      </c>
      <c r="B18" s="35" t="str">
        <f t="shared" si="0"/>
        <v xml:space="preserve"> </v>
      </c>
      <c r="C18" s="36"/>
      <c r="D18" s="36"/>
      <c r="E18" s="37">
        <f t="shared" si="1"/>
        <v>30</v>
      </c>
      <c r="F18" s="38">
        <f t="shared" si="5"/>
        <v>0</v>
      </c>
      <c r="G18" s="39">
        <f t="shared" si="2"/>
        <v>0</v>
      </c>
      <c r="H18" s="39">
        <f t="shared" si="6"/>
        <v>0</v>
      </c>
      <c r="I18" s="40" t="str">
        <f t="shared" si="3"/>
        <v xml:space="preserve"> </v>
      </c>
      <c r="J18" s="41"/>
      <c r="K18" s="151"/>
      <c r="L18" s="151"/>
      <c r="M18" s="151"/>
      <c r="N18" s="151"/>
      <c r="O18" s="151"/>
      <c r="P18" s="151"/>
      <c r="Q18" s="151"/>
      <c r="R18" s="151"/>
      <c r="S18" s="151"/>
      <c r="T18" s="151"/>
    </row>
    <row r="19" spans="1:20" s="152" customFormat="1" ht="16.5" customHeight="1">
      <c r="A19" s="150">
        <f t="shared" si="4"/>
        <v>40613</v>
      </c>
      <c r="B19" s="35" t="str">
        <f t="shared" si="0"/>
        <v xml:space="preserve"> </v>
      </c>
      <c r="C19" s="36"/>
      <c r="D19" s="36"/>
      <c r="E19" s="37">
        <f t="shared" si="1"/>
        <v>30</v>
      </c>
      <c r="F19" s="38">
        <f t="shared" si="5"/>
        <v>0</v>
      </c>
      <c r="G19" s="39">
        <f t="shared" si="2"/>
        <v>0</v>
      </c>
      <c r="H19" s="39">
        <f t="shared" si="6"/>
        <v>0</v>
      </c>
      <c r="I19" s="40" t="str">
        <f t="shared" si="3"/>
        <v xml:space="preserve"> </v>
      </c>
      <c r="J19" s="41"/>
      <c r="K19" s="151"/>
      <c r="L19" s="151"/>
      <c r="M19" s="151"/>
      <c r="N19" s="151"/>
      <c r="O19" s="151"/>
      <c r="P19" s="151"/>
      <c r="Q19" s="151"/>
      <c r="R19" s="151"/>
      <c r="S19" s="151"/>
      <c r="T19" s="151"/>
    </row>
    <row r="20" spans="1:20" s="152" customFormat="1" ht="16.5" customHeight="1">
      <c r="A20" s="150">
        <f t="shared" si="4"/>
        <v>40614</v>
      </c>
      <c r="B20" s="35" t="str">
        <f t="shared" si="0"/>
        <v>F</v>
      </c>
      <c r="C20" s="36"/>
      <c r="D20" s="36"/>
      <c r="E20" s="37">
        <f t="shared" si="1"/>
        <v>0</v>
      </c>
      <c r="F20" s="38">
        <f t="shared" si="5"/>
        <v>0</v>
      </c>
      <c r="G20" s="39">
        <f t="shared" si="2"/>
        <v>0</v>
      </c>
      <c r="H20" s="39">
        <f t="shared" si="6"/>
        <v>0</v>
      </c>
      <c r="I20" s="40" t="str">
        <f t="shared" si="3"/>
        <v>Frei</v>
      </c>
      <c r="J20" s="41"/>
      <c r="K20" s="151"/>
      <c r="L20" s="151"/>
      <c r="M20" s="151"/>
      <c r="N20" s="151"/>
      <c r="O20" s="151"/>
      <c r="P20" s="151"/>
      <c r="Q20" s="151"/>
      <c r="R20" s="151"/>
      <c r="S20" s="151"/>
      <c r="T20" s="151"/>
    </row>
    <row r="21" spans="1:20" s="152" customFormat="1" ht="16.5" customHeight="1">
      <c r="A21" s="150">
        <f t="shared" si="4"/>
        <v>40615</v>
      </c>
      <c r="B21" s="35" t="str">
        <f t="shared" si="0"/>
        <v>F</v>
      </c>
      <c r="C21" s="36"/>
      <c r="D21" s="36"/>
      <c r="E21" s="37">
        <f t="shared" si="1"/>
        <v>0</v>
      </c>
      <c r="F21" s="38">
        <f t="shared" si="5"/>
        <v>0</v>
      </c>
      <c r="G21" s="39">
        <f t="shared" si="2"/>
        <v>0</v>
      </c>
      <c r="H21" s="39">
        <f t="shared" si="6"/>
        <v>0</v>
      </c>
      <c r="I21" s="40" t="str">
        <f t="shared" si="3"/>
        <v>Frei</v>
      </c>
      <c r="J21" s="41"/>
      <c r="K21" s="151"/>
      <c r="L21" s="151"/>
      <c r="M21" s="151"/>
      <c r="N21" s="151"/>
      <c r="O21" s="151"/>
      <c r="P21" s="151"/>
      <c r="Q21" s="151"/>
      <c r="R21" s="151"/>
      <c r="S21" s="151"/>
      <c r="T21" s="151"/>
    </row>
    <row r="22" spans="1:20" s="152" customFormat="1" ht="16.5" customHeight="1">
      <c r="A22" s="150">
        <f t="shared" si="4"/>
        <v>40616</v>
      </c>
      <c r="B22" s="35" t="str">
        <f t="shared" si="0"/>
        <v xml:space="preserve"> </v>
      </c>
      <c r="C22" s="36"/>
      <c r="D22" s="36"/>
      <c r="E22" s="37">
        <f t="shared" si="1"/>
        <v>30</v>
      </c>
      <c r="F22" s="38">
        <f t="shared" si="5"/>
        <v>0</v>
      </c>
      <c r="G22" s="39">
        <f t="shared" si="2"/>
        <v>0</v>
      </c>
      <c r="H22" s="39">
        <f t="shared" si="6"/>
        <v>0</v>
      </c>
      <c r="I22" s="40" t="str">
        <f t="shared" si="3"/>
        <v xml:space="preserve"> </v>
      </c>
      <c r="J22" s="41"/>
      <c r="K22" s="153">
        <f>SUM(G18:G22)</f>
        <v>0</v>
      </c>
      <c r="L22" s="151"/>
      <c r="M22" s="151"/>
      <c r="N22" s="151"/>
      <c r="O22" s="151"/>
      <c r="P22" s="151"/>
      <c r="Q22" s="151"/>
      <c r="R22" s="151"/>
      <c r="S22" s="151"/>
      <c r="T22" s="151"/>
    </row>
    <row r="23" spans="1:20" s="152" customFormat="1" ht="16.5" customHeight="1">
      <c r="A23" s="150">
        <f t="shared" si="4"/>
        <v>40617</v>
      </c>
      <c r="B23" s="35" t="str">
        <f t="shared" si="0"/>
        <v xml:space="preserve"> </v>
      </c>
      <c r="C23" s="45"/>
      <c r="D23" s="45"/>
      <c r="E23" s="37">
        <f t="shared" si="1"/>
        <v>30</v>
      </c>
      <c r="F23" s="38">
        <f t="shared" si="5"/>
        <v>0</v>
      </c>
      <c r="G23" s="39">
        <f t="shared" si="2"/>
        <v>0</v>
      </c>
      <c r="H23" s="39">
        <f t="shared" si="6"/>
        <v>0</v>
      </c>
      <c r="I23" s="40" t="str">
        <f t="shared" si="3"/>
        <v xml:space="preserve"> </v>
      </c>
      <c r="J23" s="41"/>
      <c r="K23" s="151"/>
      <c r="L23" s="151"/>
      <c r="M23" s="151"/>
      <c r="N23" s="151"/>
      <c r="O23" s="151"/>
      <c r="P23" s="151"/>
      <c r="Q23" s="151"/>
      <c r="R23" s="151"/>
      <c r="S23" s="151"/>
      <c r="T23" s="151"/>
    </row>
    <row r="24" spans="1:20" s="152" customFormat="1" ht="16.5" customHeight="1">
      <c r="A24" s="150">
        <f t="shared" si="4"/>
        <v>40618</v>
      </c>
      <c r="B24" s="35" t="str">
        <f t="shared" si="0"/>
        <v xml:space="preserve"> </v>
      </c>
      <c r="C24" s="36"/>
      <c r="D24" s="36"/>
      <c r="E24" s="37">
        <f t="shared" si="1"/>
        <v>30</v>
      </c>
      <c r="F24" s="38">
        <f t="shared" si="5"/>
        <v>0</v>
      </c>
      <c r="G24" s="39">
        <f t="shared" si="2"/>
        <v>0</v>
      </c>
      <c r="H24" s="39">
        <f t="shared" si="6"/>
        <v>0</v>
      </c>
      <c r="I24" s="40" t="str">
        <f t="shared" si="3"/>
        <v xml:space="preserve"> </v>
      </c>
      <c r="J24" s="41"/>
      <c r="K24" s="151"/>
      <c r="L24" s="151"/>
      <c r="M24" s="151"/>
      <c r="N24" s="151"/>
      <c r="O24" s="151"/>
      <c r="P24" s="151"/>
      <c r="Q24" s="151"/>
      <c r="R24" s="151"/>
      <c r="S24" s="151"/>
      <c r="T24" s="151"/>
    </row>
    <row r="25" spans="1:20" s="152" customFormat="1" ht="16.5" customHeight="1">
      <c r="A25" s="150">
        <f t="shared" si="4"/>
        <v>40619</v>
      </c>
      <c r="B25" s="35" t="str">
        <f t="shared" si="0"/>
        <v xml:space="preserve"> </v>
      </c>
      <c r="C25" s="36"/>
      <c r="D25" s="36"/>
      <c r="E25" s="37">
        <f t="shared" si="1"/>
        <v>30</v>
      </c>
      <c r="F25" s="38">
        <f t="shared" si="5"/>
        <v>0</v>
      </c>
      <c r="G25" s="39">
        <f t="shared" ref="G25:G39" si="7">IF(B25="ÜB",HOUR(D25)*60-HOUR(C25)*60+MINUTE(D25)-MINUTE(C25)-E25,IF(B25="ÜA",-$I$5,IF(D25&gt;0,HOUR(D25)*60-HOUR(C25)*60+MINUTE(D25)-MINUTE(C25)-$I$5-E25,0)))</f>
        <v>0</v>
      </c>
      <c r="H25" s="39">
        <f t="shared" si="6"/>
        <v>0</v>
      </c>
      <c r="I25" s="40" t="str">
        <f t="shared" si="3"/>
        <v xml:space="preserve"> </v>
      </c>
      <c r="J25" s="41"/>
      <c r="K25" s="151"/>
      <c r="L25" s="151"/>
      <c r="M25" s="151"/>
      <c r="N25" s="151"/>
      <c r="O25" s="151"/>
      <c r="P25" s="151"/>
      <c r="Q25" s="151"/>
      <c r="R25" s="151"/>
      <c r="S25" s="151"/>
      <c r="T25" s="151"/>
    </row>
    <row r="26" spans="1:20" s="152" customFormat="1" ht="16.5" customHeight="1">
      <c r="A26" s="150">
        <f t="shared" si="4"/>
        <v>40620</v>
      </c>
      <c r="B26" s="35" t="str">
        <f t="shared" si="0"/>
        <v xml:space="preserve"> </v>
      </c>
      <c r="C26" s="36"/>
      <c r="D26" s="36"/>
      <c r="E26" s="37">
        <f t="shared" si="1"/>
        <v>30</v>
      </c>
      <c r="F26" s="38">
        <f t="shared" si="5"/>
        <v>0</v>
      </c>
      <c r="G26" s="39">
        <f t="shared" si="7"/>
        <v>0</v>
      </c>
      <c r="H26" s="39">
        <f t="shared" si="6"/>
        <v>0</v>
      </c>
      <c r="I26" s="40" t="str">
        <f t="shared" si="3"/>
        <v xml:space="preserve"> </v>
      </c>
      <c r="J26" s="41"/>
      <c r="K26" s="151"/>
      <c r="L26" s="151"/>
      <c r="M26" s="151"/>
      <c r="N26" s="151"/>
      <c r="O26" s="151"/>
      <c r="P26" s="151"/>
      <c r="Q26" s="151"/>
      <c r="R26" s="151"/>
      <c r="S26" s="151"/>
      <c r="T26" s="151"/>
    </row>
    <row r="27" spans="1:20" s="152" customFormat="1" ht="16.5" customHeight="1">
      <c r="A27" s="150">
        <f t="shared" si="4"/>
        <v>40621</v>
      </c>
      <c r="B27" s="35" t="str">
        <f t="shared" si="0"/>
        <v>F</v>
      </c>
      <c r="C27" s="36"/>
      <c r="D27" s="36"/>
      <c r="E27" s="37">
        <f t="shared" si="1"/>
        <v>0</v>
      </c>
      <c r="F27" s="38">
        <f t="shared" ref="F27:F39" si="8">D27-C27</f>
        <v>0</v>
      </c>
      <c r="G27" s="39">
        <f t="shared" si="7"/>
        <v>0</v>
      </c>
      <c r="H27" s="39">
        <f t="shared" ref="H27:H40" si="9">H26+G27</f>
        <v>0</v>
      </c>
      <c r="I27" s="40" t="str">
        <f t="shared" si="3"/>
        <v>Frei</v>
      </c>
      <c r="J27" s="41"/>
      <c r="K27" s="151"/>
      <c r="L27" s="151"/>
      <c r="M27" s="151"/>
      <c r="N27" s="151"/>
      <c r="O27" s="151"/>
      <c r="P27" s="151"/>
      <c r="Q27" s="151"/>
      <c r="R27" s="151"/>
      <c r="S27" s="151"/>
      <c r="T27" s="151"/>
    </row>
    <row r="28" spans="1:20" s="152" customFormat="1" ht="16.5" customHeight="1">
      <c r="A28" s="150">
        <f t="shared" si="4"/>
        <v>40622</v>
      </c>
      <c r="B28" s="35" t="str">
        <f t="shared" si="0"/>
        <v>F</v>
      </c>
      <c r="C28" s="36"/>
      <c r="D28" s="36"/>
      <c r="E28" s="37">
        <f t="shared" si="1"/>
        <v>0</v>
      </c>
      <c r="F28" s="38">
        <f t="shared" si="8"/>
        <v>0</v>
      </c>
      <c r="G28" s="39">
        <f t="shared" si="7"/>
        <v>0</v>
      </c>
      <c r="H28" s="39">
        <f t="shared" si="9"/>
        <v>0</v>
      </c>
      <c r="I28" s="40" t="str">
        <f t="shared" si="3"/>
        <v>Frei</v>
      </c>
      <c r="J28" s="41"/>
      <c r="K28" s="151"/>
      <c r="L28" s="151"/>
      <c r="M28" s="151"/>
      <c r="N28" s="151"/>
      <c r="O28" s="151"/>
      <c r="P28" s="151"/>
      <c r="Q28" s="151"/>
      <c r="R28" s="151"/>
      <c r="S28" s="151"/>
      <c r="T28" s="151"/>
    </row>
    <row r="29" spans="1:20" s="152" customFormat="1" ht="16.5" customHeight="1">
      <c r="A29" s="150">
        <f t="shared" si="4"/>
        <v>40623</v>
      </c>
      <c r="B29" s="35" t="str">
        <f t="shared" si="0"/>
        <v xml:space="preserve"> </v>
      </c>
      <c r="C29" s="36"/>
      <c r="D29" s="36"/>
      <c r="E29" s="37">
        <f t="shared" si="1"/>
        <v>30</v>
      </c>
      <c r="F29" s="38">
        <f t="shared" si="8"/>
        <v>0</v>
      </c>
      <c r="G29" s="39">
        <f t="shared" si="7"/>
        <v>0</v>
      </c>
      <c r="H29" s="39">
        <f t="shared" si="9"/>
        <v>0</v>
      </c>
      <c r="I29" s="40" t="str">
        <f t="shared" si="3"/>
        <v xml:space="preserve"> </v>
      </c>
      <c r="J29" s="41"/>
      <c r="K29" s="153">
        <f>SUM(G25:G29)</f>
        <v>0</v>
      </c>
      <c r="L29" s="151"/>
      <c r="M29" s="151"/>
      <c r="N29" s="151"/>
      <c r="O29" s="151"/>
      <c r="P29" s="151"/>
      <c r="Q29" s="151"/>
      <c r="R29" s="151"/>
      <c r="S29" s="151"/>
      <c r="T29" s="151"/>
    </row>
    <row r="30" spans="1:20" s="152" customFormat="1" ht="16.5" customHeight="1">
      <c r="A30" s="150">
        <f t="shared" si="4"/>
        <v>40624</v>
      </c>
      <c r="B30" s="35" t="str">
        <f t="shared" si="0"/>
        <v xml:space="preserve"> </v>
      </c>
      <c r="C30" s="36"/>
      <c r="D30" s="36"/>
      <c r="E30" s="37">
        <f t="shared" si="1"/>
        <v>30</v>
      </c>
      <c r="F30" s="38">
        <f t="shared" si="8"/>
        <v>0</v>
      </c>
      <c r="G30" s="39">
        <f t="shared" si="7"/>
        <v>0</v>
      </c>
      <c r="H30" s="39">
        <f t="shared" si="9"/>
        <v>0</v>
      </c>
      <c r="I30" s="40" t="str">
        <f t="shared" si="3"/>
        <v xml:space="preserve"> </v>
      </c>
      <c r="J30" s="41"/>
      <c r="K30" s="151"/>
      <c r="L30" s="151"/>
      <c r="M30" s="151"/>
      <c r="N30" s="151"/>
      <c r="O30" s="151"/>
      <c r="P30" s="151"/>
      <c r="Q30" s="151"/>
      <c r="R30" s="151"/>
      <c r="S30" s="151"/>
      <c r="T30" s="151"/>
    </row>
    <row r="31" spans="1:20" s="152" customFormat="1" ht="16.5" customHeight="1">
      <c r="A31" s="150">
        <f t="shared" si="4"/>
        <v>40625</v>
      </c>
      <c r="B31" s="35" t="str">
        <f t="shared" si="0"/>
        <v xml:space="preserve"> </v>
      </c>
      <c r="C31" s="36"/>
      <c r="D31" s="36"/>
      <c r="E31" s="37">
        <f t="shared" si="1"/>
        <v>30</v>
      </c>
      <c r="F31" s="38">
        <f t="shared" si="8"/>
        <v>0</v>
      </c>
      <c r="G31" s="39">
        <f t="shared" si="7"/>
        <v>0</v>
      </c>
      <c r="H31" s="39">
        <f t="shared" si="9"/>
        <v>0</v>
      </c>
      <c r="I31" s="40" t="str">
        <f t="shared" si="3"/>
        <v xml:space="preserve"> </v>
      </c>
      <c r="J31" s="41"/>
      <c r="K31" s="151"/>
      <c r="L31" s="151"/>
      <c r="M31" s="151"/>
      <c r="N31" s="151"/>
      <c r="O31" s="151"/>
      <c r="P31" s="151"/>
      <c r="Q31" s="151"/>
      <c r="R31" s="151"/>
      <c r="S31" s="151"/>
      <c r="T31" s="151"/>
    </row>
    <row r="32" spans="1:20" s="152" customFormat="1" ht="16.5" customHeight="1">
      <c r="A32" s="150">
        <f t="shared" si="4"/>
        <v>40626</v>
      </c>
      <c r="B32" s="35" t="str">
        <f t="shared" si="0"/>
        <v xml:space="preserve"> </v>
      </c>
      <c r="C32" s="36"/>
      <c r="D32" s="36"/>
      <c r="E32" s="37">
        <f t="shared" si="1"/>
        <v>30</v>
      </c>
      <c r="F32" s="38">
        <f t="shared" si="8"/>
        <v>0</v>
      </c>
      <c r="G32" s="39">
        <f t="shared" si="7"/>
        <v>0</v>
      </c>
      <c r="H32" s="39">
        <f t="shared" si="9"/>
        <v>0</v>
      </c>
      <c r="I32" s="40" t="str">
        <f t="shared" si="3"/>
        <v xml:space="preserve"> </v>
      </c>
      <c r="J32" s="41"/>
      <c r="K32" s="151"/>
      <c r="L32" s="151"/>
      <c r="M32" s="151"/>
      <c r="N32" s="151"/>
      <c r="O32" s="151"/>
      <c r="P32" s="151"/>
      <c r="Q32" s="151"/>
      <c r="R32" s="151"/>
      <c r="S32" s="151"/>
      <c r="T32" s="151"/>
    </row>
    <row r="33" spans="1:20" s="152" customFormat="1" ht="16.5" customHeight="1">
      <c r="A33" s="150">
        <f t="shared" si="4"/>
        <v>40627</v>
      </c>
      <c r="B33" s="35" t="str">
        <f t="shared" si="0"/>
        <v xml:space="preserve"> </v>
      </c>
      <c r="C33" s="36"/>
      <c r="D33" s="36"/>
      <c r="E33" s="37">
        <f t="shared" si="1"/>
        <v>30</v>
      </c>
      <c r="F33" s="38">
        <f t="shared" si="8"/>
        <v>0</v>
      </c>
      <c r="G33" s="39">
        <f t="shared" si="7"/>
        <v>0</v>
      </c>
      <c r="H33" s="39">
        <f t="shared" si="9"/>
        <v>0</v>
      </c>
      <c r="I33" s="40" t="str">
        <f t="shared" si="3"/>
        <v xml:space="preserve"> </v>
      </c>
      <c r="J33" s="41"/>
      <c r="K33" s="151"/>
      <c r="L33" s="151"/>
      <c r="M33" s="151"/>
      <c r="N33" s="151"/>
      <c r="O33" s="151"/>
      <c r="P33" s="151"/>
      <c r="Q33" s="151"/>
      <c r="R33" s="151"/>
      <c r="S33" s="151"/>
      <c r="T33" s="151"/>
    </row>
    <row r="34" spans="1:20" s="152" customFormat="1" ht="16.5" customHeight="1">
      <c r="A34" s="150">
        <f t="shared" si="4"/>
        <v>40628</v>
      </c>
      <c r="B34" s="35" t="str">
        <f t="shared" si="0"/>
        <v>F</v>
      </c>
      <c r="C34" s="36"/>
      <c r="D34" s="36"/>
      <c r="E34" s="37">
        <f t="shared" si="1"/>
        <v>0</v>
      </c>
      <c r="F34" s="38">
        <f t="shared" si="8"/>
        <v>0</v>
      </c>
      <c r="G34" s="39">
        <f t="shared" si="7"/>
        <v>0</v>
      </c>
      <c r="H34" s="39">
        <f t="shared" si="9"/>
        <v>0</v>
      </c>
      <c r="I34" s="40" t="str">
        <f t="shared" si="3"/>
        <v>Frei</v>
      </c>
      <c r="J34" s="41"/>
      <c r="K34" s="151"/>
      <c r="L34" s="151"/>
      <c r="M34" s="151"/>
      <c r="N34" s="151"/>
      <c r="O34" s="151"/>
      <c r="P34" s="151"/>
      <c r="Q34" s="151"/>
      <c r="R34" s="151"/>
      <c r="S34" s="151"/>
      <c r="T34" s="151"/>
    </row>
    <row r="35" spans="1:20" s="152" customFormat="1" ht="16.5" customHeight="1">
      <c r="A35" s="150">
        <f t="shared" si="4"/>
        <v>40629</v>
      </c>
      <c r="B35" s="35" t="str">
        <f t="shared" si="0"/>
        <v>F</v>
      </c>
      <c r="C35" s="47"/>
      <c r="D35" s="36"/>
      <c r="E35" s="37">
        <f t="shared" si="1"/>
        <v>0</v>
      </c>
      <c r="F35" s="38">
        <f t="shared" si="8"/>
        <v>0</v>
      </c>
      <c r="G35" s="39">
        <f t="shared" si="7"/>
        <v>0</v>
      </c>
      <c r="H35" s="39">
        <f t="shared" si="9"/>
        <v>0</v>
      </c>
      <c r="I35" s="40" t="str">
        <f t="shared" si="3"/>
        <v>Frei</v>
      </c>
      <c r="J35" s="41"/>
      <c r="K35" s="151"/>
      <c r="L35" s="151"/>
      <c r="M35" s="151"/>
      <c r="N35" s="151"/>
      <c r="O35" s="151"/>
      <c r="P35" s="151"/>
      <c r="Q35" s="151"/>
      <c r="R35" s="151"/>
      <c r="S35" s="151"/>
      <c r="T35" s="151"/>
    </row>
    <row r="36" spans="1:20" s="152" customFormat="1" ht="16.5" customHeight="1">
      <c r="A36" s="150">
        <f t="shared" si="4"/>
        <v>40630</v>
      </c>
      <c r="B36" s="35" t="str">
        <f t="shared" si="0"/>
        <v xml:space="preserve"> </v>
      </c>
      <c r="C36" s="48"/>
      <c r="D36" s="47"/>
      <c r="E36" s="37">
        <f t="shared" si="1"/>
        <v>30</v>
      </c>
      <c r="F36" s="38">
        <f t="shared" si="8"/>
        <v>0</v>
      </c>
      <c r="G36" s="39">
        <f t="shared" si="7"/>
        <v>0</v>
      </c>
      <c r="H36" s="39">
        <f t="shared" si="9"/>
        <v>0</v>
      </c>
      <c r="I36" s="40" t="str">
        <f t="shared" si="3"/>
        <v xml:space="preserve"> </v>
      </c>
      <c r="J36" s="41"/>
      <c r="K36" s="153">
        <f>SUM(G32:G36)</f>
        <v>0</v>
      </c>
      <c r="L36" s="151"/>
      <c r="M36" s="151"/>
      <c r="N36" s="151"/>
      <c r="O36" s="151"/>
      <c r="P36" s="151"/>
      <c r="Q36" s="151"/>
      <c r="R36" s="151"/>
      <c r="S36" s="151"/>
      <c r="T36" s="151"/>
    </row>
    <row r="37" spans="1:20" s="152" customFormat="1" ht="16.5" customHeight="1">
      <c r="A37" s="150">
        <f>IF(DAY(A36+1)&lt;5," ",A36+1)</f>
        <v>40631</v>
      </c>
      <c r="B37" s="35" t="str">
        <f t="shared" si="0"/>
        <v xml:space="preserve"> </v>
      </c>
      <c r="C37" s="36"/>
      <c r="D37" s="36"/>
      <c r="E37" s="37">
        <f t="shared" si="1"/>
        <v>30</v>
      </c>
      <c r="F37" s="38">
        <f t="shared" si="8"/>
        <v>0</v>
      </c>
      <c r="G37" s="39">
        <f t="shared" si="7"/>
        <v>0</v>
      </c>
      <c r="H37" s="39">
        <f t="shared" si="9"/>
        <v>0</v>
      </c>
      <c r="I37" s="40" t="str">
        <f t="shared" si="3"/>
        <v xml:space="preserve"> </v>
      </c>
      <c r="J37" s="41"/>
      <c r="K37" s="151"/>
      <c r="L37" s="151"/>
      <c r="M37" s="151"/>
      <c r="N37" s="151"/>
      <c r="O37" s="151"/>
      <c r="P37" s="151"/>
      <c r="Q37" s="151"/>
      <c r="R37" s="151"/>
      <c r="S37" s="151"/>
      <c r="T37" s="151"/>
    </row>
    <row r="38" spans="1:20" s="152" customFormat="1" ht="16.5" customHeight="1">
      <c r="A38" s="150">
        <f>IF(A37=" "," ",IF(DAY(A37+1)&lt;5," ",A37+1))</f>
        <v>40632</v>
      </c>
      <c r="B38" s="35" t="str">
        <f t="shared" si="0"/>
        <v xml:space="preserve"> </v>
      </c>
      <c r="C38" s="36"/>
      <c r="D38" s="36"/>
      <c r="E38" s="37">
        <f t="shared" si="1"/>
        <v>30</v>
      </c>
      <c r="F38" s="38">
        <f t="shared" si="8"/>
        <v>0</v>
      </c>
      <c r="G38" s="39">
        <f t="shared" si="7"/>
        <v>0</v>
      </c>
      <c r="H38" s="39">
        <f t="shared" si="9"/>
        <v>0</v>
      </c>
      <c r="I38" s="40" t="str">
        <f t="shared" si="3"/>
        <v xml:space="preserve"> </v>
      </c>
      <c r="J38" s="41"/>
      <c r="K38" s="151"/>
      <c r="L38" s="151"/>
      <c r="M38" s="151"/>
      <c r="N38" s="151"/>
      <c r="O38" s="151"/>
      <c r="P38" s="151"/>
      <c r="Q38" s="151"/>
      <c r="R38" s="151"/>
      <c r="S38" s="151"/>
      <c r="T38" s="151"/>
    </row>
    <row r="39" spans="1:20" s="152" customFormat="1" ht="16.5" customHeight="1">
      <c r="A39" s="150">
        <f>IF(A38=" "," ",IF(DAY(A38+1)&lt;5," ",A38+1))</f>
        <v>40633</v>
      </c>
      <c r="B39" s="35" t="str">
        <f t="shared" si="0"/>
        <v xml:space="preserve"> </v>
      </c>
      <c r="C39" s="36"/>
      <c r="D39" s="36"/>
      <c r="E39" s="37">
        <f t="shared" si="1"/>
        <v>30</v>
      </c>
      <c r="F39" s="38">
        <f t="shared" si="8"/>
        <v>0</v>
      </c>
      <c r="G39" s="39">
        <f t="shared" si="7"/>
        <v>0</v>
      </c>
      <c r="H39" s="39">
        <f t="shared" si="9"/>
        <v>0</v>
      </c>
      <c r="I39" s="40" t="str">
        <f t="shared" si="3"/>
        <v xml:space="preserve"> </v>
      </c>
      <c r="J39" s="41"/>
      <c r="K39" s="151"/>
      <c r="L39" s="151"/>
      <c r="M39" s="151"/>
      <c r="N39" s="151"/>
      <c r="O39" s="151"/>
      <c r="P39" s="151"/>
      <c r="Q39" s="151"/>
      <c r="R39" s="151"/>
      <c r="S39" s="151"/>
      <c r="T39" s="151"/>
    </row>
    <row r="40" spans="1:20" ht="16.5" customHeight="1">
      <c r="A40" s="154" t="s">
        <v>22</v>
      </c>
      <c r="B40" s="7"/>
      <c r="C40" s="50"/>
      <c r="D40" s="50"/>
      <c r="E40" s="51"/>
      <c r="F40" s="52"/>
      <c r="G40" s="42"/>
      <c r="H40" s="39">
        <f t="shared" si="9"/>
        <v>0</v>
      </c>
      <c r="I40" s="53" t="s">
        <v>23</v>
      </c>
      <c r="J40" s="54"/>
      <c r="K40" s="153">
        <f>SUM(K9:K39)</f>
        <v>0</v>
      </c>
    </row>
    <row r="41" spans="1:20">
      <c r="B41" s="155" t="s">
        <v>24</v>
      </c>
      <c r="C41" s="156">
        <f>INT(H40/I5)</f>
        <v>0</v>
      </c>
      <c r="D41" s="121" t="s">
        <v>25</v>
      </c>
      <c r="E41" s="157">
        <f>(H40-C41*I5)/60</f>
        <v>0</v>
      </c>
      <c r="F41" s="158" t="s">
        <v>26</v>
      </c>
      <c r="G41" s="159"/>
      <c r="H41" s="160" t="s">
        <v>27</v>
      </c>
      <c r="I41" s="115">
        <f>INT(H40/60)</f>
        <v>0</v>
      </c>
      <c r="J41" s="113">
        <f>H40-I41*60</f>
        <v>0</v>
      </c>
      <c r="K41" s="119"/>
    </row>
  </sheetData>
  <mergeCells count="1">
    <mergeCell ref="C7:D7"/>
  </mergeCells>
  <conditionalFormatting sqref="F9:F39">
    <cfRule type="cellIs" dxfId="21" priority="2" stopIfTrue="1" operator="greaterThan">
      <formula>SUM(($I$2/$I$4)/24)</formula>
    </cfRule>
  </conditionalFormatting>
  <conditionalFormatting sqref="G9:H40">
    <cfRule type="cellIs" dxfId="20" priority="1" stopIfTrue="1" operator="greaterThan">
      <formula>0</formula>
    </cfRule>
  </conditionalFormatting>
  <printOptions horizontalCentered="1" verticalCentered="1"/>
  <pageMargins left="1.0236111111111112" right="0.39374999999999999" top="0.70833333333333337" bottom="0.39374999999999999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zoomScale="116" zoomScaleNormal="116" workbookViewId="0">
      <selection activeCell="C9" sqref="C9"/>
    </sheetView>
  </sheetViews>
  <sheetFormatPr baseColWidth="10" defaultColWidth="8" defaultRowHeight="12.75"/>
  <cols>
    <col min="1" max="1" width="10.75" style="161" customWidth="1"/>
    <col min="2" max="2" width="4.5" style="161" customWidth="1"/>
    <col min="3" max="3" width="6" style="162" customWidth="1"/>
    <col min="4" max="4" width="7.25" style="162" customWidth="1"/>
    <col min="5" max="6" width="6.75" style="162" customWidth="1"/>
    <col min="7" max="7" width="8.25" style="161" customWidth="1"/>
    <col min="8" max="8" width="7.375" style="161" customWidth="1"/>
    <col min="9" max="9" width="9.875" style="163" customWidth="1"/>
    <col min="10" max="10" width="3.375" style="161" customWidth="1"/>
    <col min="11" max="11" width="6.875" style="163" customWidth="1"/>
    <col min="12" max="16384" width="8" style="161"/>
  </cols>
  <sheetData>
    <row r="1" spans="1:34" ht="33" customHeight="1">
      <c r="A1" s="164" t="s">
        <v>0</v>
      </c>
      <c r="B1" s="165"/>
      <c r="C1" s="166"/>
      <c r="D1" s="166"/>
      <c r="E1" s="166"/>
      <c r="F1" s="166"/>
      <c r="G1" s="167"/>
      <c r="H1" s="167"/>
    </row>
    <row r="2" spans="1:34" s="167" customFormat="1" ht="15" customHeight="1">
      <c r="A2" s="785">
        <f>EDATE(Januar!A2,3)</f>
        <v>40634</v>
      </c>
      <c r="B2" s="168">
        <f>Januar!$B$2</f>
        <v>40544</v>
      </c>
      <c r="C2" s="169"/>
      <c r="D2" s="169"/>
      <c r="E2" s="169"/>
      <c r="F2" s="169"/>
      <c r="G2" s="170" t="s">
        <v>1</v>
      </c>
      <c r="H2" s="171"/>
      <c r="I2" s="73">
        <f>Januar!$I$2</f>
        <v>40</v>
      </c>
      <c r="J2" s="124" t="s">
        <v>30</v>
      </c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1:34" s="167" customFormat="1" ht="15" customHeight="1">
      <c r="A3" s="174" t="s">
        <v>2</v>
      </c>
      <c r="B3" s="175" t="str">
        <f>Januar!B3</f>
        <v>Mustermann</v>
      </c>
      <c r="C3" s="176"/>
      <c r="D3" s="177"/>
      <c r="E3" s="177"/>
      <c r="F3" s="178"/>
      <c r="G3" s="179" t="s">
        <v>3</v>
      </c>
      <c r="H3" s="180"/>
      <c r="I3" s="83">
        <f>Januar!$I$3</f>
        <v>1</v>
      </c>
      <c r="J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</row>
    <row r="4" spans="1:34" s="167" customFormat="1" ht="15" customHeight="1">
      <c r="A4" s="181" t="s">
        <v>4</v>
      </c>
      <c r="B4" s="182"/>
      <c r="C4" s="183"/>
      <c r="D4" s="183"/>
      <c r="E4" s="184">
        <f>März!H40</f>
        <v>0</v>
      </c>
      <c r="F4" s="185"/>
      <c r="G4" s="186" t="s">
        <v>5</v>
      </c>
      <c r="H4" s="187"/>
      <c r="I4" s="91">
        <f>Januar!$I$4</f>
        <v>5</v>
      </c>
      <c r="J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</row>
    <row r="5" spans="1:34" s="167" customFormat="1" ht="14.1" customHeight="1">
      <c r="A5" s="170" t="s">
        <v>6</v>
      </c>
      <c r="B5" s="182"/>
      <c r="C5" s="183"/>
      <c r="D5" s="188"/>
      <c r="E5" s="189"/>
      <c r="F5" s="189"/>
      <c r="G5" s="190" t="s">
        <v>7</v>
      </c>
      <c r="H5" s="191"/>
      <c r="I5" s="192">
        <f>ROUNDUP(I2*I3/I4*60,0)</f>
        <v>480</v>
      </c>
      <c r="J5" s="172" t="s">
        <v>8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</row>
    <row r="6" spans="1:34" s="167" customFormat="1" ht="14.1" customHeight="1">
      <c r="A6" s="173"/>
      <c r="B6" s="193"/>
      <c r="C6" s="194"/>
      <c r="D6" s="194"/>
      <c r="E6" s="194"/>
      <c r="F6" s="194"/>
      <c r="G6" s="195"/>
      <c r="H6" s="196"/>
      <c r="I6" s="197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</row>
    <row r="7" spans="1:34" ht="13.5" customHeight="1">
      <c r="A7" s="657"/>
      <c r="B7" s="658"/>
      <c r="C7" s="797" t="s">
        <v>9</v>
      </c>
      <c r="D7" s="797"/>
      <c r="E7" s="659"/>
      <c r="F7" s="660" t="s">
        <v>10</v>
      </c>
      <c r="G7" s="661" t="s">
        <v>11</v>
      </c>
      <c r="H7" s="661" t="s">
        <v>12</v>
      </c>
      <c r="I7" s="662"/>
      <c r="J7" s="663"/>
      <c r="L7" s="163"/>
      <c r="M7" s="163"/>
      <c r="N7" s="163"/>
      <c r="O7" s="163"/>
      <c r="P7" s="163"/>
      <c r="Q7" s="163"/>
      <c r="R7" s="163"/>
      <c r="S7" s="163"/>
      <c r="T7" s="163"/>
    </row>
    <row r="8" spans="1:34" ht="12" customHeight="1">
      <c r="A8" s="664" t="s">
        <v>13</v>
      </c>
      <c r="B8" s="665" t="s">
        <v>14</v>
      </c>
      <c r="C8" s="666" t="s">
        <v>15</v>
      </c>
      <c r="D8" s="666" t="s">
        <v>16</v>
      </c>
      <c r="E8" s="666" t="s">
        <v>17</v>
      </c>
      <c r="F8" s="667" t="s">
        <v>18</v>
      </c>
      <c r="G8" s="668" t="s">
        <v>19</v>
      </c>
      <c r="H8" s="668" t="s">
        <v>20</v>
      </c>
      <c r="I8" s="669" t="s">
        <v>21</v>
      </c>
      <c r="J8" s="670"/>
      <c r="L8" s="163"/>
      <c r="M8" s="163"/>
      <c r="N8" s="163"/>
      <c r="O8" s="163"/>
      <c r="P8" s="163"/>
      <c r="Q8" s="163"/>
      <c r="R8" s="163"/>
      <c r="S8" s="163"/>
      <c r="T8" s="163"/>
    </row>
    <row r="9" spans="1:34" s="200" customFormat="1" ht="16.5" customHeight="1">
      <c r="A9" s="198">
        <f>A2</f>
        <v>40634</v>
      </c>
      <c r="B9" s="35" t="str">
        <f t="shared" ref="B9:B38" si="0">IF(WEEKDAY(A9)=1,"F",IF(WEEKDAY(A9)=7,"F"," "))</f>
        <v xml:space="preserve"> </v>
      </c>
      <c r="C9" s="36"/>
      <c r="D9" s="36"/>
      <c r="E9" s="37">
        <f t="shared" ref="E9:E38" si="1">IF(B9=" ",30,0)</f>
        <v>30</v>
      </c>
      <c r="F9" s="38">
        <f>D9-C9</f>
        <v>0</v>
      </c>
      <c r="G9" s="39">
        <f t="shared" ref="G9:G24" si="2">IF(B9="ÜB",HOUR(D9)*60-HOUR(C9)*60+MINUTE(D9)-MINUTE(C9)-E9,IF(B9="ÜA",-$I$5,IF(D9&gt;0,HOUR(D9)*60-HOUR(C9)*60+MINUTE(D9)-MINUTE(C9)-$I$5-E9,0)))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>IF(B9="ÜA","Überst.ausgleich",IF(B9="F","Frei",IF(B9="U","Urlaub",IF(B9="K","Krankheit",IF(B9="S","Schöffe"," ")))))</f>
        <v xml:space="preserve"> </v>
      </c>
      <c r="J9" s="41"/>
      <c r="K9" s="199"/>
      <c r="L9" s="199"/>
      <c r="M9" s="199"/>
      <c r="N9" s="199"/>
      <c r="O9" s="199"/>
      <c r="P9" s="199"/>
      <c r="Q9" s="199"/>
      <c r="R9" s="199"/>
      <c r="S9" s="199"/>
      <c r="T9" s="199"/>
    </row>
    <row r="10" spans="1:34" s="200" customFormat="1" ht="16.5" customHeight="1">
      <c r="A10" s="198">
        <f t="shared" ref="A10:A36" si="3">A9+1</f>
        <v>40635</v>
      </c>
      <c r="B10" s="35" t="str">
        <f t="shared" si="0"/>
        <v>F</v>
      </c>
      <c r="C10" s="36"/>
      <c r="D10" s="36"/>
      <c r="E10" s="37">
        <f t="shared" si="1"/>
        <v>0</v>
      </c>
      <c r="F10" s="38">
        <f>D10-C10</f>
        <v>0</v>
      </c>
      <c r="G10" s="39">
        <f t="shared" si="2"/>
        <v>0</v>
      </c>
      <c r="H10" s="39">
        <f>H9+G10</f>
        <v>0</v>
      </c>
      <c r="I10" s="40" t="str">
        <f t="shared" ref="I10:I39" si="4">IF(B10="ÜA","Überst.ausgleich",IF(B10="F","Frei",IF(B10="U","Urlaub",IF(B10="K","Krankheit",IF(B10="S","Schöffe"," ")))))</f>
        <v>Frei</v>
      </c>
      <c r="J10" s="41"/>
      <c r="K10" s="199"/>
      <c r="L10" s="199"/>
      <c r="M10" s="199"/>
      <c r="N10" s="199"/>
      <c r="O10" s="199"/>
      <c r="P10" s="199"/>
      <c r="Q10" s="199"/>
      <c r="R10" s="199"/>
      <c r="S10" s="199"/>
      <c r="T10" s="199"/>
    </row>
    <row r="11" spans="1:34" s="200" customFormat="1" ht="16.5" customHeight="1">
      <c r="A11" s="198">
        <f t="shared" si="3"/>
        <v>40636</v>
      </c>
      <c r="B11" s="35" t="str">
        <f t="shared" si="0"/>
        <v>F</v>
      </c>
      <c r="C11" s="36"/>
      <c r="D11" s="36"/>
      <c r="E11" s="37">
        <f t="shared" si="1"/>
        <v>0</v>
      </c>
      <c r="F11" s="38">
        <f t="shared" ref="F11:F26" si="5">D11-C11</f>
        <v>0</v>
      </c>
      <c r="G11" s="39">
        <f t="shared" si="2"/>
        <v>0</v>
      </c>
      <c r="H11" s="39">
        <f t="shared" ref="H11:H26" si="6">H10+G11</f>
        <v>0</v>
      </c>
      <c r="I11" s="40" t="str">
        <f t="shared" si="4"/>
        <v>Frei</v>
      </c>
      <c r="J11" s="41"/>
      <c r="K11" s="201">
        <f>SUM(G9:G11)</f>
        <v>0</v>
      </c>
      <c r="L11" s="199"/>
      <c r="M11" s="199"/>
      <c r="N11" s="199"/>
      <c r="O11" s="199"/>
      <c r="P11" s="199"/>
      <c r="Q11" s="199"/>
      <c r="R11" s="199"/>
      <c r="S11" s="199"/>
      <c r="T11" s="199"/>
    </row>
    <row r="12" spans="1:34" s="200" customFormat="1" ht="16.5" customHeight="1">
      <c r="A12" s="198">
        <f t="shared" si="3"/>
        <v>40637</v>
      </c>
      <c r="B12" s="35" t="str">
        <f t="shared" si="0"/>
        <v xml:space="preserve"> </v>
      </c>
      <c r="C12" s="36"/>
      <c r="D12" s="36"/>
      <c r="E12" s="37">
        <f t="shared" si="1"/>
        <v>30</v>
      </c>
      <c r="F12" s="38">
        <f t="shared" si="5"/>
        <v>0</v>
      </c>
      <c r="G12" s="39">
        <f t="shared" si="2"/>
        <v>0</v>
      </c>
      <c r="H12" s="39">
        <f t="shared" si="6"/>
        <v>0</v>
      </c>
      <c r="I12" s="40" t="str">
        <f t="shared" si="4"/>
        <v xml:space="preserve"> </v>
      </c>
      <c r="J12" s="41"/>
      <c r="K12" s="201"/>
      <c r="L12" s="199"/>
      <c r="M12" s="199"/>
      <c r="N12" s="199"/>
      <c r="O12" s="199"/>
      <c r="P12" s="199"/>
      <c r="Q12" s="199"/>
      <c r="R12" s="199"/>
      <c r="S12" s="199"/>
      <c r="T12" s="199"/>
    </row>
    <row r="13" spans="1:34" s="200" customFormat="1" ht="16.5" customHeight="1">
      <c r="A13" s="198">
        <f t="shared" si="3"/>
        <v>40638</v>
      </c>
      <c r="B13" s="35" t="str">
        <f t="shared" si="0"/>
        <v xml:space="preserve"> </v>
      </c>
      <c r="C13" s="36"/>
      <c r="D13" s="36"/>
      <c r="E13" s="37">
        <f t="shared" si="1"/>
        <v>30</v>
      </c>
      <c r="F13" s="38">
        <f t="shared" si="5"/>
        <v>0</v>
      </c>
      <c r="G13" s="39">
        <f t="shared" si="2"/>
        <v>0</v>
      </c>
      <c r="H13" s="39">
        <f t="shared" si="6"/>
        <v>0</v>
      </c>
      <c r="I13" s="40" t="str">
        <f t="shared" si="4"/>
        <v xml:space="preserve"> </v>
      </c>
      <c r="J13" s="41"/>
      <c r="K13" s="199"/>
      <c r="L13" s="199"/>
      <c r="M13" s="199"/>
      <c r="N13" s="199"/>
      <c r="O13" s="199"/>
      <c r="P13" s="199"/>
      <c r="Q13" s="199"/>
      <c r="R13" s="199"/>
      <c r="S13" s="199"/>
      <c r="T13" s="199"/>
    </row>
    <row r="14" spans="1:34" s="200" customFormat="1" ht="16.5" customHeight="1">
      <c r="A14" s="198">
        <f t="shared" si="3"/>
        <v>40639</v>
      </c>
      <c r="B14" s="35" t="str">
        <f t="shared" si="0"/>
        <v xml:space="preserve"> </v>
      </c>
      <c r="C14" s="36"/>
      <c r="D14" s="36"/>
      <c r="E14" s="37">
        <f t="shared" si="1"/>
        <v>30</v>
      </c>
      <c r="F14" s="38">
        <f t="shared" si="5"/>
        <v>0</v>
      </c>
      <c r="G14" s="39">
        <f t="shared" si="2"/>
        <v>0</v>
      </c>
      <c r="H14" s="39">
        <f t="shared" si="6"/>
        <v>0</v>
      </c>
      <c r="I14" s="40" t="str">
        <f t="shared" si="4"/>
        <v xml:space="preserve"> </v>
      </c>
      <c r="J14" s="41"/>
      <c r="K14" s="199"/>
      <c r="L14" s="199"/>
      <c r="M14" s="199"/>
      <c r="N14" s="199"/>
      <c r="O14" s="199"/>
      <c r="P14" s="199"/>
      <c r="Q14" s="199"/>
      <c r="R14" s="199"/>
      <c r="S14" s="199"/>
      <c r="T14" s="199"/>
    </row>
    <row r="15" spans="1:34" s="200" customFormat="1" ht="16.5" customHeight="1">
      <c r="A15" s="198">
        <f t="shared" si="3"/>
        <v>40640</v>
      </c>
      <c r="B15" s="35" t="str">
        <f t="shared" si="0"/>
        <v xml:space="preserve"> </v>
      </c>
      <c r="C15" s="36"/>
      <c r="D15" s="36"/>
      <c r="E15" s="37">
        <f t="shared" si="1"/>
        <v>30</v>
      </c>
      <c r="F15" s="38">
        <f t="shared" si="5"/>
        <v>0</v>
      </c>
      <c r="G15" s="39">
        <f t="shared" si="2"/>
        <v>0</v>
      </c>
      <c r="H15" s="39">
        <f t="shared" si="6"/>
        <v>0</v>
      </c>
      <c r="I15" s="40" t="str">
        <f t="shared" si="4"/>
        <v xml:space="preserve"> </v>
      </c>
      <c r="J15" s="41"/>
      <c r="K15" s="199"/>
      <c r="L15" s="199"/>
      <c r="M15" s="199"/>
      <c r="N15" s="199"/>
      <c r="O15" s="199"/>
      <c r="P15" s="199"/>
      <c r="Q15" s="199"/>
      <c r="R15" s="199"/>
      <c r="S15" s="199"/>
      <c r="T15" s="199"/>
    </row>
    <row r="16" spans="1:34" s="200" customFormat="1" ht="16.5" customHeight="1">
      <c r="A16" s="198">
        <f t="shared" si="3"/>
        <v>40641</v>
      </c>
      <c r="B16" s="35" t="str">
        <f t="shared" si="0"/>
        <v xml:space="preserve"> </v>
      </c>
      <c r="C16" s="36"/>
      <c r="D16" s="36"/>
      <c r="E16" s="37">
        <f t="shared" si="1"/>
        <v>30</v>
      </c>
      <c r="F16" s="38">
        <f t="shared" si="5"/>
        <v>0</v>
      </c>
      <c r="G16" s="39">
        <f t="shared" si="2"/>
        <v>0</v>
      </c>
      <c r="H16" s="39">
        <f t="shared" si="6"/>
        <v>0</v>
      </c>
      <c r="I16" s="40" t="str">
        <f t="shared" si="4"/>
        <v xml:space="preserve"> </v>
      </c>
      <c r="J16" s="41"/>
      <c r="K16" s="199"/>
      <c r="L16" s="199"/>
      <c r="M16" s="199"/>
      <c r="N16" s="199"/>
      <c r="O16" s="199"/>
      <c r="P16" s="199"/>
      <c r="Q16" s="199"/>
      <c r="R16" s="199"/>
      <c r="S16" s="199"/>
      <c r="T16" s="199"/>
    </row>
    <row r="17" spans="1:20" s="200" customFormat="1" ht="16.5" customHeight="1">
      <c r="A17" s="198">
        <f t="shared" si="3"/>
        <v>40642</v>
      </c>
      <c r="B17" s="35" t="str">
        <f t="shared" si="0"/>
        <v>F</v>
      </c>
      <c r="C17" s="36"/>
      <c r="D17" s="36"/>
      <c r="E17" s="37">
        <f t="shared" si="1"/>
        <v>0</v>
      </c>
      <c r="F17" s="38">
        <f t="shared" si="5"/>
        <v>0</v>
      </c>
      <c r="G17" s="39">
        <f t="shared" si="2"/>
        <v>0</v>
      </c>
      <c r="H17" s="39">
        <f t="shared" si="6"/>
        <v>0</v>
      </c>
      <c r="I17" s="40" t="str">
        <f t="shared" si="4"/>
        <v>Frei</v>
      </c>
      <c r="J17" s="41"/>
      <c r="K17" s="201">
        <f>SUM(G14:G17)</f>
        <v>0</v>
      </c>
      <c r="L17" s="199"/>
      <c r="M17" s="199"/>
      <c r="N17" s="199"/>
      <c r="O17" s="199"/>
      <c r="P17" s="199"/>
      <c r="Q17" s="199"/>
      <c r="R17" s="199"/>
      <c r="S17" s="199"/>
      <c r="T17" s="199"/>
    </row>
    <row r="18" spans="1:20" s="200" customFormat="1" ht="16.5" customHeight="1">
      <c r="A18" s="198">
        <f t="shared" si="3"/>
        <v>40643</v>
      </c>
      <c r="B18" s="35" t="str">
        <f t="shared" si="0"/>
        <v>F</v>
      </c>
      <c r="C18" s="36"/>
      <c r="D18" s="36"/>
      <c r="E18" s="37">
        <f t="shared" si="1"/>
        <v>0</v>
      </c>
      <c r="F18" s="38">
        <f t="shared" si="5"/>
        <v>0</v>
      </c>
      <c r="G18" s="39">
        <f t="shared" si="2"/>
        <v>0</v>
      </c>
      <c r="H18" s="39">
        <f t="shared" si="6"/>
        <v>0</v>
      </c>
      <c r="I18" s="40" t="str">
        <f t="shared" si="4"/>
        <v>Frei</v>
      </c>
      <c r="J18" s="41"/>
      <c r="K18" s="199"/>
      <c r="L18" s="199"/>
      <c r="M18" s="199"/>
      <c r="N18" s="199"/>
      <c r="O18" s="199"/>
      <c r="P18" s="199"/>
      <c r="Q18" s="199"/>
      <c r="R18" s="199"/>
      <c r="S18" s="199"/>
      <c r="T18" s="199"/>
    </row>
    <row r="19" spans="1:20" s="200" customFormat="1" ht="16.5" customHeight="1">
      <c r="A19" s="198">
        <f t="shared" si="3"/>
        <v>40644</v>
      </c>
      <c r="B19" s="35" t="str">
        <f t="shared" si="0"/>
        <v xml:space="preserve"> </v>
      </c>
      <c r="C19" s="36"/>
      <c r="D19" s="36"/>
      <c r="E19" s="37">
        <f t="shared" si="1"/>
        <v>30</v>
      </c>
      <c r="F19" s="38">
        <f t="shared" si="5"/>
        <v>0</v>
      </c>
      <c r="G19" s="39">
        <f t="shared" si="2"/>
        <v>0</v>
      </c>
      <c r="H19" s="39">
        <f t="shared" si="6"/>
        <v>0</v>
      </c>
      <c r="I19" s="40" t="str">
        <f t="shared" si="4"/>
        <v xml:space="preserve"> </v>
      </c>
      <c r="J19" s="41"/>
      <c r="K19" s="201"/>
      <c r="L19" s="199"/>
      <c r="M19" s="199"/>
      <c r="N19" s="199"/>
      <c r="O19" s="199"/>
      <c r="P19" s="199"/>
      <c r="Q19" s="199"/>
      <c r="R19" s="199"/>
      <c r="S19" s="199"/>
      <c r="T19" s="199"/>
    </row>
    <row r="20" spans="1:20" s="200" customFormat="1" ht="16.5" customHeight="1">
      <c r="A20" s="198">
        <f t="shared" si="3"/>
        <v>40645</v>
      </c>
      <c r="B20" s="35" t="str">
        <f t="shared" si="0"/>
        <v xml:space="preserve"> </v>
      </c>
      <c r="C20" s="36"/>
      <c r="D20" s="36"/>
      <c r="E20" s="37">
        <f t="shared" si="1"/>
        <v>30</v>
      </c>
      <c r="F20" s="38">
        <f t="shared" si="5"/>
        <v>0</v>
      </c>
      <c r="G20" s="39">
        <f t="shared" si="2"/>
        <v>0</v>
      </c>
      <c r="H20" s="39">
        <f t="shared" si="6"/>
        <v>0</v>
      </c>
      <c r="I20" s="40" t="str">
        <f t="shared" si="4"/>
        <v xml:space="preserve"> </v>
      </c>
      <c r="J20" s="41"/>
      <c r="K20" s="199"/>
      <c r="L20" s="199"/>
      <c r="M20" s="199"/>
      <c r="N20" s="199"/>
      <c r="O20" s="199"/>
      <c r="P20" s="199"/>
      <c r="Q20" s="199"/>
      <c r="R20" s="199"/>
      <c r="S20" s="199"/>
      <c r="T20" s="199"/>
    </row>
    <row r="21" spans="1:20" s="200" customFormat="1" ht="16.5" customHeight="1">
      <c r="A21" s="198">
        <f t="shared" si="3"/>
        <v>40646</v>
      </c>
      <c r="B21" s="35" t="str">
        <f t="shared" si="0"/>
        <v xml:space="preserve"> </v>
      </c>
      <c r="C21" s="36"/>
      <c r="D21" s="36"/>
      <c r="E21" s="37">
        <f t="shared" si="1"/>
        <v>30</v>
      </c>
      <c r="F21" s="38">
        <f t="shared" si="5"/>
        <v>0</v>
      </c>
      <c r="G21" s="39">
        <f t="shared" si="2"/>
        <v>0</v>
      </c>
      <c r="H21" s="39">
        <f t="shared" si="6"/>
        <v>0</v>
      </c>
      <c r="I21" s="40" t="str">
        <f t="shared" si="4"/>
        <v xml:space="preserve"> </v>
      </c>
      <c r="J21" s="41"/>
      <c r="K21" s="199"/>
      <c r="L21" s="199"/>
      <c r="M21" s="199"/>
      <c r="N21" s="199"/>
      <c r="O21" s="199"/>
      <c r="P21" s="199"/>
      <c r="Q21" s="199"/>
      <c r="R21" s="199"/>
      <c r="S21" s="199"/>
      <c r="T21" s="199"/>
    </row>
    <row r="22" spans="1:20" s="200" customFormat="1" ht="16.5" customHeight="1">
      <c r="A22" s="198">
        <f t="shared" si="3"/>
        <v>40647</v>
      </c>
      <c r="B22" s="35" t="str">
        <f t="shared" si="0"/>
        <v xml:space="preserve"> </v>
      </c>
      <c r="C22" s="36"/>
      <c r="D22" s="36"/>
      <c r="E22" s="37">
        <f t="shared" si="1"/>
        <v>30</v>
      </c>
      <c r="F22" s="38">
        <f t="shared" si="5"/>
        <v>0</v>
      </c>
      <c r="G22" s="39">
        <f t="shared" si="2"/>
        <v>0</v>
      </c>
      <c r="H22" s="39">
        <f t="shared" si="6"/>
        <v>0</v>
      </c>
      <c r="I22" s="40" t="str">
        <f t="shared" si="4"/>
        <v xml:space="preserve"> </v>
      </c>
      <c r="J22" s="41"/>
      <c r="K22" s="199"/>
      <c r="L22" s="199"/>
      <c r="M22" s="199"/>
      <c r="N22" s="199"/>
      <c r="O22" s="199"/>
      <c r="P22" s="199"/>
      <c r="Q22" s="199"/>
      <c r="R22" s="199"/>
      <c r="S22" s="199"/>
      <c r="T22" s="199"/>
    </row>
    <row r="23" spans="1:20" s="200" customFormat="1" ht="16.5" customHeight="1">
      <c r="A23" s="198">
        <f t="shared" si="3"/>
        <v>40648</v>
      </c>
      <c r="B23" s="35" t="str">
        <f t="shared" si="0"/>
        <v xml:space="preserve"> </v>
      </c>
      <c r="C23" s="45"/>
      <c r="D23" s="45"/>
      <c r="E23" s="37">
        <f t="shared" si="1"/>
        <v>30</v>
      </c>
      <c r="F23" s="38">
        <f t="shared" si="5"/>
        <v>0</v>
      </c>
      <c r="G23" s="39">
        <f t="shared" si="2"/>
        <v>0</v>
      </c>
      <c r="H23" s="39">
        <f t="shared" si="6"/>
        <v>0</v>
      </c>
      <c r="I23" s="40" t="str">
        <f t="shared" si="4"/>
        <v xml:space="preserve"> </v>
      </c>
      <c r="J23" s="41"/>
      <c r="K23" s="199"/>
      <c r="L23" s="199"/>
      <c r="M23" s="199"/>
      <c r="N23" s="199"/>
      <c r="O23" s="199"/>
      <c r="P23" s="199"/>
      <c r="Q23" s="199"/>
      <c r="R23" s="199"/>
      <c r="S23" s="199"/>
      <c r="T23" s="199"/>
    </row>
    <row r="24" spans="1:20" s="200" customFormat="1" ht="16.5" customHeight="1">
      <c r="A24" s="198">
        <f t="shared" si="3"/>
        <v>40649</v>
      </c>
      <c r="B24" s="35" t="str">
        <f t="shared" si="0"/>
        <v>F</v>
      </c>
      <c r="C24" s="36"/>
      <c r="D24" s="36"/>
      <c r="E24" s="37">
        <f t="shared" si="1"/>
        <v>0</v>
      </c>
      <c r="F24" s="38">
        <f t="shared" si="5"/>
        <v>0</v>
      </c>
      <c r="G24" s="39">
        <f t="shared" si="2"/>
        <v>0</v>
      </c>
      <c r="H24" s="39">
        <f t="shared" si="6"/>
        <v>0</v>
      </c>
      <c r="I24" s="40" t="str">
        <f t="shared" si="4"/>
        <v>Frei</v>
      </c>
      <c r="J24" s="41"/>
      <c r="K24" s="199"/>
      <c r="L24" s="199"/>
      <c r="M24" s="199"/>
      <c r="N24" s="199"/>
      <c r="O24" s="199"/>
      <c r="P24" s="199"/>
      <c r="Q24" s="199"/>
      <c r="R24" s="199"/>
      <c r="S24" s="199"/>
      <c r="T24" s="199"/>
    </row>
    <row r="25" spans="1:20" s="200" customFormat="1" ht="16.5" customHeight="1">
      <c r="A25" s="198">
        <f t="shared" si="3"/>
        <v>40650</v>
      </c>
      <c r="B25" s="35" t="str">
        <f t="shared" si="0"/>
        <v>F</v>
      </c>
      <c r="C25" s="36"/>
      <c r="D25" s="36"/>
      <c r="E25" s="37">
        <f t="shared" si="1"/>
        <v>0</v>
      </c>
      <c r="F25" s="38">
        <f t="shared" si="5"/>
        <v>0</v>
      </c>
      <c r="G25" s="39">
        <f t="shared" ref="G25:G38" si="7">IF(B25="ÜB",HOUR(D25)*60-HOUR(C25)*60+MINUTE(D25)-MINUTE(C25)-E25,IF(B25="ÜA",-$I$5,IF(D25&gt;0,HOUR(D25)*60-HOUR(C25)*60+MINUTE(D25)-MINUTE(C25)-$I$5-E25,0)))</f>
        <v>0</v>
      </c>
      <c r="H25" s="39">
        <f t="shared" si="6"/>
        <v>0</v>
      </c>
      <c r="I25" s="40" t="str">
        <f t="shared" si="4"/>
        <v>Frei</v>
      </c>
      <c r="J25" s="41"/>
      <c r="K25" s="201">
        <f>SUM(G18:G25)</f>
        <v>0</v>
      </c>
      <c r="L25" s="199"/>
      <c r="M25" s="199"/>
      <c r="N25" s="199"/>
      <c r="O25" s="199"/>
      <c r="P25" s="199"/>
      <c r="Q25" s="199"/>
      <c r="R25" s="199"/>
      <c r="S25" s="199"/>
      <c r="T25" s="199"/>
    </row>
    <row r="26" spans="1:20" s="200" customFormat="1" ht="16.5" customHeight="1">
      <c r="A26" s="198">
        <f t="shared" si="3"/>
        <v>40651</v>
      </c>
      <c r="B26" s="35" t="str">
        <f t="shared" si="0"/>
        <v xml:space="preserve"> </v>
      </c>
      <c r="C26" s="36"/>
      <c r="D26" s="36"/>
      <c r="E26" s="37">
        <f t="shared" si="1"/>
        <v>30</v>
      </c>
      <c r="F26" s="38">
        <f t="shared" si="5"/>
        <v>0</v>
      </c>
      <c r="G26" s="39">
        <f t="shared" si="7"/>
        <v>0</v>
      </c>
      <c r="H26" s="39">
        <f t="shared" si="6"/>
        <v>0</v>
      </c>
      <c r="I26" s="40" t="str">
        <f t="shared" si="4"/>
        <v xml:space="preserve"> </v>
      </c>
      <c r="J26" s="41"/>
      <c r="K26" s="201"/>
      <c r="L26" s="199"/>
      <c r="M26" s="199"/>
      <c r="N26" s="199"/>
      <c r="O26" s="199"/>
      <c r="P26" s="199"/>
      <c r="Q26" s="199"/>
      <c r="R26" s="199"/>
      <c r="S26" s="199"/>
      <c r="T26" s="199"/>
    </row>
    <row r="27" spans="1:20" s="200" customFormat="1" ht="16.5" customHeight="1">
      <c r="A27" s="198">
        <f t="shared" si="3"/>
        <v>40652</v>
      </c>
      <c r="B27" s="35" t="str">
        <f t="shared" si="0"/>
        <v xml:space="preserve"> </v>
      </c>
      <c r="C27" s="36"/>
      <c r="D27" s="36"/>
      <c r="E27" s="37">
        <f t="shared" si="1"/>
        <v>30</v>
      </c>
      <c r="F27" s="38">
        <f t="shared" ref="F27:F38" si="8">D27-C27</f>
        <v>0</v>
      </c>
      <c r="G27" s="39">
        <f t="shared" si="7"/>
        <v>0</v>
      </c>
      <c r="H27" s="39">
        <f t="shared" ref="H27:H38" si="9">H26+G27</f>
        <v>0</v>
      </c>
      <c r="I27" s="40" t="str">
        <f t="shared" si="4"/>
        <v xml:space="preserve"> </v>
      </c>
      <c r="J27" s="41"/>
      <c r="K27" s="199"/>
      <c r="L27" s="199"/>
      <c r="M27" s="199"/>
      <c r="N27" s="199"/>
      <c r="O27" s="199"/>
      <c r="P27" s="199"/>
      <c r="Q27" s="199"/>
      <c r="R27" s="199"/>
      <c r="S27" s="199"/>
      <c r="T27" s="199"/>
    </row>
    <row r="28" spans="1:20" s="200" customFormat="1" ht="16.5" customHeight="1">
      <c r="A28" s="198">
        <f t="shared" si="3"/>
        <v>40653</v>
      </c>
      <c r="B28" s="35" t="str">
        <f t="shared" si="0"/>
        <v xml:space="preserve"> </v>
      </c>
      <c r="C28" s="36"/>
      <c r="D28" s="36"/>
      <c r="E28" s="37">
        <f t="shared" si="1"/>
        <v>30</v>
      </c>
      <c r="F28" s="38">
        <f t="shared" si="8"/>
        <v>0</v>
      </c>
      <c r="G28" s="39">
        <f t="shared" si="7"/>
        <v>0</v>
      </c>
      <c r="H28" s="39">
        <f t="shared" si="9"/>
        <v>0</v>
      </c>
      <c r="I28" s="40" t="str">
        <f t="shared" si="4"/>
        <v xml:space="preserve"> </v>
      </c>
      <c r="J28" s="41"/>
      <c r="K28" s="199"/>
      <c r="L28" s="199"/>
      <c r="M28" s="199"/>
      <c r="N28" s="199"/>
      <c r="O28" s="199"/>
      <c r="P28" s="199"/>
      <c r="Q28" s="199"/>
      <c r="R28" s="199"/>
      <c r="S28" s="199"/>
      <c r="T28" s="199"/>
    </row>
    <row r="29" spans="1:20" s="200" customFormat="1" ht="16.5" customHeight="1">
      <c r="A29" s="198">
        <f t="shared" si="3"/>
        <v>40654</v>
      </c>
      <c r="B29" s="35" t="str">
        <f t="shared" si="0"/>
        <v xml:space="preserve"> </v>
      </c>
      <c r="C29" s="36"/>
      <c r="D29" s="36"/>
      <c r="E29" s="37">
        <f t="shared" si="1"/>
        <v>30</v>
      </c>
      <c r="F29" s="38">
        <f t="shared" si="8"/>
        <v>0</v>
      </c>
      <c r="G29" s="39">
        <f t="shared" si="7"/>
        <v>0</v>
      </c>
      <c r="H29" s="39">
        <f t="shared" si="9"/>
        <v>0</v>
      </c>
      <c r="I29" s="40" t="str">
        <f t="shared" si="4"/>
        <v xml:space="preserve"> </v>
      </c>
      <c r="J29" s="41"/>
      <c r="K29" s="199"/>
      <c r="L29" s="199"/>
      <c r="M29" s="199"/>
      <c r="N29" s="199"/>
      <c r="O29" s="199"/>
      <c r="P29" s="199"/>
      <c r="Q29" s="199"/>
      <c r="R29" s="199"/>
      <c r="S29" s="199"/>
      <c r="T29" s="199"/>
    </row>
    <row r="30" spans="1:20" s="200" customFormat="1" ht="16.5" customHeight="1">
      <c r="A30" s="198">
        <f t="shared" si="3"/>
        <v>40655</v>
      </c>
      <c r="B30" s="35" t="str">
        <f t="shared" si="0"/>
        <v xml:space="preserve"> </v>
      </c>
      <c r="C30" s="36"/>
      <c r="D30" s="36"/>
      <c r="E30" s="37">
        <f t="shared" si="1"/>
        <v>30</v>
      </c>
      <c r="F30" s="38">
        <f t="shared" si="8"/>
        <v>0</v>
      </c>
      <c r="G30" s="39">
        <f t="shared" si="7"/>
        <v>0</v>
      </c>
      <c r="H30" s="39">
        <f t="shared" si="9"/>
        <v>0</v>
      </c>
      <c r="I30" s="40" t="str">
        <f t="shared" si="4"/>
        <v xml:space="preserve"> </v>
      </c>
      <c r="J30" s="41"/>
      <c r="K30" s="199"/>
      <c r="L30" s="199"/>
      <c r="M30" s="199"/>
      <c r="N30" s="199"/>
      <c r="O30" s="199"/>
      <c r="P30" s="199"/>
      <c r="Q30" s="199"/>
      <c r="R30" s="199"/>
      <c r="S30" s="199"/>
      <c r="T30" s="199"/>
    </row>
    <row r="31" spans="1:20" s="200" customFormat="1" ht="16.5" customHeight="1">
      <c r="A31" s="198">
        <f t="shared" si="3"/>
        <v>40656</v>
      </c>
      <c r="B31" s="35" t="str">
        <f t="shared" si="0"/>
        <v>F</v>
      </c>
      <c r="C31" s="36"/>
      <c r="D31" s="36"/>
      <c r="E31" s="37">
        <f t="shared" si="1"/>
        <v>0</v>
      </c>
      <c r="F31" s="38">
        <f t="shared" si="8"/>
        <v>0</v>
      </c>
      <c r="G31" s="39">
        <f t="shared" si="7"/>
        <v>0</v>
      </c>
      <c r="H31" s="39">
        <f t="shared" si="9"/>
        <v>0</v>
      </c>
      <c r="I31" s="40" t="str">
        <f t="shared" si="4"/>
        <v>Frei</v>
      </c>
      <c r="J31" s="41"/>
      <c r="K31" s="199"/>
      <c r="L31" s="199"/>
      <c r="M31" s="199"/>
      <c r="N31" s="199"/>
      <c r="O31" s="199"/>
      <c r="P31" s="199"/>
      <c r="Q31" s="199"/>
      <c r="R31" s="199"/>
      <c r="S31" s="199"/>
      <c r="T31" s="199"/>
    </row>
    <row r="32" spans="1:20" s="200" customFormat="1" ht="16.5" customHeight="1">
      <c r="A32" s="198">
        <f t="shared" si="3"/>
        <v>40657</v>
      </c>
      <c r="B32" s="35" t="str">
        <f t="shared" si="0"/>
        <v>F</v>
      </c>
      <c r="C32" s="36"/>
      <c r="D32" s="36"/>
      <c r="E32" s="37">
        <f t="shared" si="1"/>
        <v>0</v>
      </c>
      <c r="F32" s="38">
        <f t="shared" si="8"/>
        <v>0</v>
      </c>
      <c r="G32" s="39">
        <f t="shared" si="7"/>
        <v>0</v>
      </c>
      <c r="H32" s="39">
        <f t="shared" si="9"/>
        <v>0</v>
      </c>
      <c r="I32" s="40" t="str">
        <f t="shared" si="4"/>
        <v>Frei</v>
      </c>
      <c r="J32" s="41"/>
      <c r="K32" s="201">
        <f>SUM(G26:G32)</f>
        <v>0</v>
      </c>
      <c r="L32" s="199"/>
      <c r="M32" s="199"/>
      <c r="N32" s="199"/>
      <c r="O32" s="199"/>
      <c r="P32" s="199"/>
      <c r="Q32" s="199"/>
      <c r="R32" s="199"/>
      <c r="S32" s="199"/>
      <c r="T32" s="199"/>
    </row>
    <row r="33" spans="1:20" s="200" customFormat="1" ht="16.5" customHeight="1">
      <c r="A33" s="198">
        <f t="shared" si="3"/>
        <v>40658</v>
      </c>
      <c r="B33" s="35" t="str">
        <f t="shared" si="0"/>
        <v xml:space="preserve"> </v>
      </c>
      <c r="C33" s="36"/>
      <c r="D33" s="36"/>
      <c r="E33" s="37">
        <f t="shared" si="1"/>
        <v>30</v>
      </c>
      <c r="F33" s="38">
        <f t="shared" si="8"/>
        <v>0</v>
      </c>
      <c r="G33" s="39">
        <f t="shared" si="7"/>
        <v>0</v>
      </c>
      <c r="H33" s="39">
        <f t="shared" si="9"/>
        <v>0</v>
      </c>
      <c r="I33" s="40" t="str">
        <f t="shared" si="4"/>
        <v xml:space="preserve"> </v>
      </c>
      <c r="J33" s="41"/>
      <c r="K33" s="201"/>
      <c r="L33" s="199"/>
      <c r="M33" s="199"/>
      <c r="N33" s="199"/>
      <c r="O33" s="199"/>
      <c r="P33" s="199"/>
      <c r="Q33" s="199"/>
      <c r="R33" s="199"/>
      <c r="S33" s="199"/>
      <c r="T33" s="199"/>
    </row>
    <row r="34" spans="1:20" s="200" customFormat="1" ht="16.5" customHeight="1">
      <c r="A34" s="198">
        <f t="shared" si="3"/>
        <v>40659</v>
      </c>
      <c r="B34" s="35" t="str">
        <f t="shared" si="0"/>
        <v xml:space="preserve"> </v>
      </c>
      <c r="C34" s="36"/>
      <c r="D34" s="36"/>
      <c r="E34" s="37">
        <f t="shared" si="1"/>
        <v>30</v>
      </c>
      <c r="F34" s="38">
        <f t="shared" si="8"/>
        <v>0</v>
      </c>
      <c r="G34" s="39">
        <f t="shared" si="7"/>
        <v>0</v>
      </c>
      <c r="H34" s="39">
        <f t="shared" si="9"/>
        <v>0</v>
      </c>
      <c r="I34" s="40" t="str">
        <f t="shared" si="4"/>
        <v xml:space="preserve"> </v>
      </c>
      <c r="J34" s="41"/>
      <c r="K34" s="199"/>
      <c r="L34" s="199"/>
      <c r="M34" s="199"/>
      <c r="N34" s="199"/>
      <c r="O34" s="199"/>
      <c r="P34" s="199"/>
      <c r="Q34" s="199"/>
      <c r="R34" s="199"/>
      <c r="S34" s="199"/>
      <c r="T34" s="199"/>
    </row>
    <row r="35" spans="1:20" s="200" customFormat="1" ht="16.5" customHeight="1">
      <c r="A35" s="198">
        <f t="shared" si="3"/>
        <v>40660</v>
      </c>
      <c r="B35" s="35" t="str">
        <f t="shared" si="0"/>
        <v xml:space="preserve"> </v>
      </c>
      <c r="C35" s="47"/>
      <c r="D35" s="36"/>
      <c r="E35" s="37">
        <f t="shared" si="1"/>
        <v>30</v>
      </c>
      <c r="F35" s="38">
        <f t="shared" si="8"/>
        <v>0</v>
      </c>
      <c r="G35" s="39">
        <f t="shared" si="7"/>
        <v>0</v>
      </c>
      <c r="H35" s="39">
        <f t="shared" si="9"/>
        <v>0</v>
      </c>
      <c r="I35" s="40" t="str">
        <f t="shared" si="4"/>
        <v xml:space="preserve"> </v>
      </c>
      <c r="J35" s="41"/>
      <c r="K35" s="199"/>
      <c r="L35" s="199"/>
      <c r="M35" s="199"/>
      <c r="N35" s="199"/>
      <c r="O35" s="199"/>
      <c r="P35" s="199"/>
      <c r="Q35" s="199"/>
      <c r="R35" s="199"/>
      <c r="S35" s="199"/>
      <c r="T35" s="199"/>
    </row>
    <row r="36" spans="1:20" s="200" customFormat="1" ht="16.5" customHeight="1">
      <c r="A36" s="198">
        <f t="shared" si="3"/>
        <v>40661</v>
      </c>
      <c r="B36" s="35" t="str">
        <f t="shared" si="0"/>
        <v xml:space="preserve"> </v>
      </c>
      <c r="C36" s="48"/>
      <c r="D36" s="47"/>
      <c r="E36" s="37">
        <f t="shared" si="1"/>
        <v>30</v>
      </c>
      <c r="F36" s="38">
        <f t="shared" si="8"/>
        <v>0</v>
      </c>
      <c r="G36" s="39">
        <f t="shared" si="7"/>
        <v>0</v>
      </c>
      <c r="H36" s="39">
        <f t="shared" si="9"/>
        <v>0</v>
      </c>
      <c r="I36" s="40" t="str">
        <f t="shared" si="4"/>
        <v xml:space="preserve"> </v>
      </c>
      <c r="J36" s="41"/>
      <c r="K36" s="199"/>
      <c r="L36" s="199"/>
      <c r="M36" s="199"/>
      <c r="N36" s="199"/>
      <c r="O36" s="199"/>
      <c r="P36" s="199"/>
      <c r="Q36" s="199"/>
      <c r="R36" s="199"/>
      <c r="S36" s="199"/>
      <c r="T36" s="199"/>
    </row>
    <row r="37" spans="1:20" s="200" customFormat="1" ht="16.5" customHeight="1">
      <c r="A37" s="198">
        <f>IF(DAY(A36+1)&lt;5," ",A36+1)</f>
        <v>40662</v>
      </c>
      <c r="B37" s="35" t="str">
        <f t="shared" si="0"/>
        <v xml:space="preserve"> </v>
      </c>
      <c r="C37" s="36"/>
      <c r="D37" s="36"/>
      <c r="E37" s="37">
        <f t="shared" si="1"/>
        <v>30</v>
      </c>
      <c r="F37" s="38">
        <f t="shared" si="8"/>
        <v>0</v>
      </c>
      <c r="G37" s="39">
        <f t="shared" si="7"/>
        <v>0</v>
      </c>
      <c r="H37" s="39">
        <f t="shared" si="9"/>
        <v>0</v>
      </c>
      <c r="I37" s="40" t="str">
        <f t="shared" si="4"/>
        <v xml:space="preserve"> </v>
      </c>
      <c r="J37" s="41"/>
      <c r="K37" s="199"/>
      <c r="L37" s="199"/>
      <c r="M37" s="199"/>
      <c r="N37" s="199"/>
      <c r="O37" s="199"/>
      <c r="P37" s="199"/>
      <c r="Q37" s="199"/>
      <c r="R37" s="199"/>
      <c r="S37" s="199"/>
      <c r="T37" s="199"/>
    </row>
    <row r="38" spans="1:20" s="200" customFormat="1" ht="16.5" customHeight="1">
      <c r="A38" s="198">
        <f>IF(A37=" "," ",IF(DAY(A37+1)&lt;5," ",A37+1))</f>
        <v>40663</v>
      </c>
      <c r="B38" s="35" t="str">
        <f t="shared" si="0"/>
        <v>F</v>
      </c>
      <c r="C38" s="36"/>
      <c r="D38" s="36"/>
      <c r="E38" s="37">
        <f t="shared" si="1"/>
        <v>0</v>
      </c>
      <c r="F38" s="38">
        <f t="shared" si="8"/>
        <v>0</v>
      </c>
      <c r="G38" s="39">
        <f t="shared" si="7"/>
        <v>0</v>
      </c>
      <c r="H38" s="39">
        <f t="shared" si="9"/>
        <v>0</v>
      </c>
      <c r="I38" s="40" t="str">
        <f t="shared" si="4"/>
        <v>Frei</v>
      </c>
      <c r="J38" s="41"/>
      <c r="K38" s="201">
        <f>SUM(G33:G38)</f>
        <v>0</v>
      </c>
      <c r="L38" s="199"/>
      <c r="M38" s="199"/>
      <c r="N38" s="199"/>
      <c r="O38" s="199"/>
      <c r="P38" s="199"/>
      <c r="Q38" s="199"/>
      <c r="R38" s="199"/>
      <c r="S38" s="199"/>
      <c r="T38" s="199"/>
    </row>
    <row r="39" spans="1:20" s="200" customFormat="1" ht="16.5" customHeight="1">
      <c r="A39" s="198" t="s">
        <v>28</v>
      </c>
      <c r="B39" s="35"/>
      <c r="C39" s="36"/>
      <c r="D39" s="36"/>
      <c r="E39" s="37"/>
      <c r="F39" s="38"/>
      <c r="G39" s="39"/>
      <c r="H39" s="39"/>
      <c r="I39" s="40" t="str">
        <f t="shared" si="4"/>
        <v xml:space="preserve"> </v>
      </c>
      <c r="J39" s="41"/>
      <c r="K39" s="199"/>
      <c r="L39" s="199"/>
      <c r="M39" s="199"/>
      <c r="N39" s="199"/>
      <c r="O39" s="199"/>
      <c r="P39" s="199"/>
      <c r="Q39" s="199"/>
      <c r="R39" s="199"/>
      <c r="S39" s="199"/>
      <c r="T39" s="199"/>
    </row>
    <row r="40" spans="1:20" ht="16.5" customHeight="1">
      <c r="A40" s="202" t="s">
        <v>22</v>
      </c>
      <c r="B40" s="7"/>
      <c r="C40" s="50"/>
      <c r="D40" s="50"/>
      <c r="E40" s="51"/>
      <c r="F40" s="52"/>
      <c r="G40" s="42"/>
      <c r="H40" s="39">
        <f>H38</f>
        <v>0</v>
      </c>
      <c r="I40" s="53" t="s">
        <v>23</v>
      </c>
      <c r="J40" s="54"/>
    </row>
    <row r="41" spans="1:20">
      <c r="B41" s="203" t="s">
        <v>24</v>
      </c>
      <c r="C41" s="204">
        <f>INT(H40/I5)</f>
        <v>0</v>
      </c>
      <c r="D41" s="169" t="s">
        <v>25</v>
      </c>
      <c r="E41" s="205">
        <f>(H40-C41*I5)/60</f>
        <v>0</v>
      </c>
      <c r="F41" s="206" t="s">
        <v>26</v>
      </c>
      <c r="G41" s="207"/>
      <c r="H41" s="208" t="s">
        <v>27</v>
      </c>
      <c r="I41" s="163">
        <f>INT(H40/60)</f>
        <v>0</v>
      </c>
      <c r="J41" s="161">
        <f>H40-I41*60</f>
        <v>0</v>
      </c>
    </row>
  </sheetData>
  <mergeCells count="1">
    <mergeCell ref="C7:D7"/>
  </mergeCells>
  <conditionalFormatting sqref="F9:F39">
    <cfRule type="cellIs" dxfId="19" priority="2" stopIfTrue="1" operator="greaterThan">
      <formula>0</formula>
    </cfRule>
  </conditionalFormatting>
  <conditionalFormatting sqref="G9:H40">
    <cfRule type="cellIs" dxfId="18" priority="1" stopIfTrue="1" operator="greaterThan">
      <formula>SUM(($I$2/$I$4)/24)</formula>
    </cfRule>
  </conditionalFormatting>
  <printOptions horizontalCentered="1" verticalCentered="1"/>
  <pageMargins left="1.0236111111111112" right="0.39374999999999999" top="0.70833333333333337" bottom="0.39374999999999999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zoomScale="116" zoomScaleNormal="116" workbookViewId="0">
      <selection activeCell="C9" sqref="C9"/>
    </sheetView>
  </sheetViews>
  <sheetFormatPr baseColWidth="10" defaultColWidth="8" defaultRowHeight="12.75"/>
  <cols>
    <col min="1" max="1" width="10.75" style="209" customWidth="1"/>
    <col min="2" max="2" width="4.5" style="209" customWidth="1"/>
    <col min="3" max="3" width="6" style="210" customWidth="1"/>
    <col min="4" max="4" width="6.875" style="210" customWidth="1"/>
    <col min="5" max="5" width="6.5" style="210" customWidth="1"/>
    <col min="6" max="6" width="6.75" style="210" customWidth="1"/>
    <col min="7" max="7" width="8.25" style="209" customWidth="1"/>
    <col min="8" max="8" width="7.375" style="209" customWidth="1"/>
    <col min="9" max="9" width="9.875" style="211" customWidth="1"/>
    <col min="10" max="10" width="3.375" style="209" customWidth="1"/>
    <col min="11" max="11" width="5.75" style="211" customWidth="1"/>
    <col min="12" max="16384" width="8" style="209"/>
  </cols>
  <sheetData>
    <row r="1" spans="1:34" ht="33" customHeight="1">
      <c r="A1" s="212" t="s">
        <v>0</v>
      </c>
      <c r="B1" s="213"/>
      <c r="C1" s="214"/>
      <c r="D1" s="214"/>
      <c r="E1" s="214"/>
      <c r="F1" s="214"/>
      <c r="G1" s="215"/>
      <c r="H1" s="215"/>
      <c r="K1" s="216"/>
    </row>
    <row r="2" spans="1:34" s="215" customFormat="1" ht="15" customHeight="1">
      <c r="A2" s="786">
        <f>EDATE(Januar!A2,4)</f>
        <v>40664</v>
      </c>
      <c r="B2" s="217">
        <f>Januar!$B$2</f>
        <v>40544</v>
      </c>
      <c r="C2" s="218"/>
      <c r="D2" s="218"/>
      <c r="E2" s="218"/>
      <c r="F2" s="218"/>
      <c r="G2" s="219" t="s">
        <v>1</v>
      </c>
      <c r="H2" s="220"/>
      <c r="I2" s="73">
        <f>Januar!$I$2</f>
        <v>40</v>
      </c>
      <c r="J2" s="221" t="s">
        <v>30</v>
      </c>
      <c r="K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</row>
    <row r="3" spans="1:34" s="215" customFormat="1" ht="15" customHeight="1">
      <c r="A3" s="223" t="s">
        <v>2</v>
      </c>
      <c r="B3" s="224" t="str">
        <f>Januar!B3</f>
        <v>Mustermann</v>
      </c>
      <c r="C3" s="225"/>
      <c r="D3" s="226"/>
      <c r="E3" s="226"/>
      <c r="F3" s="227"/>
      <c r="G3" s="228" t="s">
        <v>3</v>
      </c>
      <c r="H3" s="229"/>
      <c r="I3" s="83">
        <f>Januar!$I$3</f>
        <v>1</v>
      </c>
      <c r="J3" s="222"/>
      <c r="K3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</row>
    <row r="4" spans="1:34" s="215" customFormat="1" ht="15" customHeight="1">
      <c r="A4" s="230" t="s">
        <v>4</v>
      </c>
      <c r="B4" s="231"/>
      <c r="C4" s="232"/>
      <c r="D4" s="232"/>
      <c r="E4" s="233">
        <f>April!H40</f>
        <v>0</v>
      </c>
      <c r="F4" s="234"/>
      <c r="G4" s="235" t="s">
        <v>5</v>
      </c>
      <c r="H4" s="236"/>
      <c r="I4" s="91">
        <f>Januar!$I$4</f>
        <v>5</v>
      </c>
      <c r="J4" s="222"/>
      <c r="K4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</row>
    <row r="5" spans="1:34" s="215" customFormat="1" ht="14.1" customHeight="1">
      <c r="A5" s="219" t="s">
        <v>6</v>
      </c>
      <c r="B5" s="231"/>
      <c r="C5" s="232"/>
      <c r="D5" s="237"/>
      <c r="E5" s="238"/>
      <c r="F5" s="238"/>
      <c r="G5" s="239" t="s">
        <v>7</v>
      </c>
      <c r="H5" s="240"/>
      <c r="I5" s="241">
        <f>ROUNDUP(I2*I3/I4*60,0)</f>
        <v>480</v>
      </c>
      <c r="J5" s="221" t="s">
        <v>8</v>
      </c>
      <c r="K5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</row>
    <row r="6" spans="1:34" s="215" customFormat="1" ht="14.1" customHeight="1">
      <c r="A6" s="222"/>
      <c r="B6" s="242"/>
      <c r="C6" s="243"/>
      <c r="D6" s="243"/>
      <c r="E6" s="243"/>
      <c r="F6" s="243"/>
      <c r="G6" s="244"/>
      <c r="H6" s="245"/>
      <c r="I6" s="246"/>
      <c r="J6" s="222"/>
      <c r="K6" s="247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</row>
    <row r="7" spans="1:34" ht="13.5" customHeight="1">
      <c r="A7" s="671"/>
      <c r="B7" s="672"/>
      <c r="C7" s="798" t="s">
        <v>9</v>
      </c>
      <c r="D7" s="798"/>
      <c r="E7" s="673"/>
      <c r="F7" s="674" t="s">
        <v>10</v>
      </c>
      <c r="G7" s="675" t="s">
        <v>11</v>
      </c>
      <c r="H7" s="675" t="s">
        <v>12</v>
      </c>
      <c r="I7" s="676"/>
      <c r="J7" s="677"/>
      <c r="K7" s="216"/>
      <c r="L7" s="211"/>
      <c r="M7" s="211"/>
      <c r="N7" s="211"/>
      <c r="O7" s="211"/>
      <c r="P7" s="211"/>
      <c r="Q7" s="211"/>
      <c r="R7" s="211"/>
      <c r="S7" s="211"/>
      <c r="T7" s="211"/>
    </row>
    <row r="8" spans="1:34" ht="12" customHeight="1">
      <c r="A8" s="678" t="s">
        <v>13</v>
      </c>
      <c r="B8" s="679" t="s">
        <v>14</v>
      </c>
      <c r="C8" s="680" t="s">
        <v>15</v>
      </c>
      <c r="D8" s="680" t="s">
        <v>16</v>
      </c>
      <c r="E8" s="680" t="s">
        <v>17</v>
      </c>
      <c r="F8" s="681" t="s">
        <v>18</v>
      </c>
      <c r="G8" s="682" t="s">
        <v>19</v>
      </c>
      <c r="H8" s="682" t="s">
        <v>20</v>
      </c>
      <c r="I8" s="683" t="s">
        <v>21</v>
      </c>
      <c r="J8" s="684"/>
      <c r="K8" s="216"/>
      <c r="L8" s="211"/>
      <c r="M8" s="211"/>
      <c r="N8" s="211"/>
      <c r="O8" s="211"/>
      <c r="P8" s="211"/>
      <c r="Q8" s="211"/>
      <c r="R8" s="211"/>
      <c r="S8" s="211"/>
      <c r="T8" s="211"/>
    </row>
    <row r="9" spans="1:34" s="251" customFormat="1" ht="16.5" customHeight="1">
      <c r="A9" s="248">
        <f>A2</f>
        <v>40664</v>
      </c>
      <c r="B9" s="35" t="str">
        <f t="shared" ref="B9:B39" si="0">IF(WEEKDAY(A9)=1,"F",IF(WEEKDAY(A9)=7,"F"," "))</f>
        <v>F</v>
      </c>
      <c r="C9" s="36"/>
      <c r="D9" s="36"/>
      <c r="E9" s="37">
        <f>IF(B9=" ",30,0)</f>
        <v>0</v>
      </c>
      <c r="F9" s="38">
        <f>D9-C9</f>
        <v>0</v>
      </c>
      <c r="G9" s="39">
        <f t="shared" ref="G9:G24" si="1">IF(B9="ÜB",HOUR(D9)*60-HOUR(C9)*60+MINUTE(D9)-MINUTE(C9)-E9,IF(B9="ÜA",-$I$5,IF(D9&gt;0,HOUR(D9)*60-HOUR(C9)*60+MINUTE(D9)-MINUTE(C9)-$I$5-E9,0)))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>IF(B9="ÜA","Überst.ausgleich",IF(B9="F","Frei",IF(B9="U","Urlaub",IF(B9="K","Krankheit",IF(B9="S","Schöffe"," ")))))</f>
        <v>Frei</v>
      </c>
      <c r="J9" s="41"/>
      <c r="K9" s="249"/>
      <c r="L9" s="250"/>
      <c r="M9" s="250"/>
      <c r="N9" s="250"/>
      <c r="O9" s="250"/>
      <c r="P9" s="250"/>
      <c r="Q9" s="250"/>
      <c r="R9" s="250"/>
      <c r="S9" s="250"/>
      <c r="T9" s="250"/>
    </row>
    <row r="10" spans="1:34" s="251" customFormat="1" ht="16.5" customHeight="1">
      <c r="A10" s="248">
        <f t="shared" ref="A10:A36" si="2">A9+1</f>
        <v>40665</v>
      </c>
      <c r="B10" s="35" t="str">
        <f t="shared" si="0"/>
        <v xml:space="preserve"> </v>
      </c>
      <c r="C10" s="36"/>
      <c r="D10" s="36"/>
      <c r="E10" s="37">
        <f>IF(B10=" ",30,0)</f>
        <v>30</v>
      </c>
      <c r="F10" s="38">
        <f>D10-C10</f>
        <v>0</v>
      </c>
      <c r="G10" s="39">
        <f t="shared" si="1"/>
        <v>0</v>
      </c>
      <c r="H10" s="39">
        <f>H9+G10</f>
        <v>0</v>
      </c>
      <c r="I10" s="40" t="str">
        <f t="shared" ref="I10:I39" si="3">IF(B10="ÜA","Überst.ausgleich",IF(B10="F","Frei",IF(B10="U","Urlaub",IF(B10="K","Krankheit",IF(B10="S","Schöffe"," ")))))</f>
        <v xml:space="preserve"> </v>
      </c>
      <c r="J10" s="41"/>
      <c r="K10" s="249"/>
      <c r="L10" s="250"/>
      <c r="M10" s="250"/>
      <c r="N10" s="250"/>
      <c r="O10" s="250"/>
      <c r="P10" s="250"/>
      <c r="Q10" s="250"/>
      <c r="R10" s="250"/>
      <c r="S10" s="250"/>
      <c r="T10" s="250"/>
    </row>
    <row r="11" spans="1:34" s="251" customFormat="1" ht="16.5" customHeight="1">
      <c r="A11" s="248">
        <f t="shared" si="2"/>
        <v>40666</v>
      </c>
      <c r="B11" s="35" t="str">
        <f t="shared" si="0"/>
        <v xml:space="preserve"> </v>
      </c>
      <c r="C11" s="36"/>
      <c r="D11" s="36"/>
      <c r="E11" s="37">
        <f>IF(B11=" ",30,0)</f>
        <v>30</v>
      </c>
      <c r="F11" s="38">
        <f t="shared" ref="F11:F26" si="4">D11-C11</f>
        <v>0</v>
      </c>
      <c r="G11" s="39">
        <f t="shared" si="1"/>
        <v>0</v>
      </c>
      <c r="H11" s="39">
        <f t="shared" ref="H11:H26" si="5">H10+G11</f>
        <v>0</v>
      </c>
      <c r="I11" s="40" t="str">
        <f t="shared" si="3"/>
        <v xml:space="preserve"> </v>
      </c>
      <c r="J11" s="41"/>
      <c r="K11" s="249"/>
      <c r="L11" s="250"/>
      <c r="M11" s="250"/>
      <c r="N11" s="250"/>
      <c r="O11" s="250"/>
      <c r="P11" s="250"/>
      <c r="Q11" s="250"/>
      <c r="R11" s="250"/>
      <c r="S11" s="250"/>
      <c r="T11" s="250"/>
    </row>
    <row r="12" spans="1:34" s="251" customFormat="1" ht="16.5" customHeight="1">
      <c r="A12" s="248">
        <f t="shared" si="2"/>
        <v>40667</v>
      </c>
      <c r="B12" s="35" t="str">
        <f t="shared" si="0"/>
        <v xml:space="preserve"> </v>
      </c>
      <c r="C12" s="36"/>
      <c r="D12" s="36"/>
      <c r="E12" s="37">
        <f>IF(B12=" ",30,0)</f>
        <v>30</v>
      </c>
      <c r="F12" s="38">
        <f t="shared" si="4"/>
        <v>0</v>
      </c>
      <c r="G12" s="39">
        <f t="shared" si="1"/>
        <v>0</v>
      </c>
      <c r="H12" s="39">
        <f t="shared" si="5"/>
        <v>0</v>
      </c>
      <c r="I12" s="40" t="str">
        <f t="shared" si="3"/>
        <v xml:space="preserve"> </v>
      </c>
      <c r="J12" s="41"/>
      <c r="K12" s="249"/>
      <c r="L12" s="250"/>
      <c r="M12" s="250"/>
      <c r="N12" s="250"/>
      <c r="O12" s="250"/>
      <c r="P12" s="250"/>
      <c r="Q12" s="250"/>
      <c r="R12" s="250"/>
      <c r="S12" s="250"/>
      <c r="T12" s="250"/>
    </row>
    <row r="13" spans="1:34" s="251" customFormat="1" ht="16.5" customHeight="1">
      <c r="A13" s="248">
        <f t="shared" si="2"/>
        <v>40668</v>
      </c>
      <c r="B13" s="35" t="str">
        <f t="shared" si="0"/>
        <v xml:space="preserve"> </v>
      </c>
      <c r="C13" s="36"/>
      <c r="D13" s="36"/>
      <c r="E13" s="37">
        <f t="shared" ref="E13:E39" si="6">IF(B13=" ",30,0)</f>
        <v>30</v>
      </c>
      <c r="F13" s="38">
        <f t="shared" si="4"/>
        <v>0</v>
      </c>
      <c r="G13" s="39">
        <f t="shared" si="1"/>
        <v>0</v>
      </c>
      <c r="H13" s="39">
        <f t="shared" si="5"/>
        <v>0</v>
      </c>
      <c r="I13" s="40" t="str">
        <f t="shared" si="3"/>
        <v xml:space="preserve"> </v>
      </c>
      <c r="J13" s="41"/>
      <c r="K13" s="249"/>
      <c r="L13" s="250"/>
      <c r="M13" s="250"/>
      <c r="N13" s="250"/>
      <c r="O13" s="250"/>
      <c r="P13" s="250"/>
      <c r="Q13" s="250"/>
      <c r="R13" s="250"/>
      <c r="S13" s="250"/>
      <c r="T13" s="250"/>
    </row>
    <row r="14" spans="1:34" s="251" customFormat="1" ht="16.5" customHeight="1">
      <c r="A14" s="248">
        <f t="shared" si="2"/>
        <v>40669</v>
      </c>
      <c r="B14" s="35" t="str">
        <f t="shared" si="0"/>
        <v xml:space="preserve"> </v>
      </c>
      <c r="C14" s="36"/>
      <c r="D14" s="36"/>
      <c r="E14" s="37">
        <f t="shared" si="6"/>
        <v>30</v>
      </c>
      <c r="F14" s="38">
        <f t="shared" si="4"/>
        <v>0</v>
      </c>
      <c r="G14" s="39">
        <f t="shared" si="1"/>
        <v>0</v>
      </c>
      <c r="H14" s="39">
        <f t="shared" si="5"/>
        <v>0</v>
      </c>
      <c r="I14" s="40" t="str">
        <f t="shared" si="3"/>
        <v xml:space="preserve"> </v>
      </c>
      <c r="J14" s="41"/>
      <c r="K14" s="249"/>
      <c r="L14" s="250"/>
      <c r="M14" s="250"/>
      <c r="N14" s="250"/>
      <c r="O14" s="250"/>
      <c r="P14" s="250"/>
      <c r="Q14" s="250"/>
      <c r="R14" s="250"/>
      <c r="S14" s="250"/>
      <c r="T14" s="250"/>
    </row>
    <row r="15" spans="1:34" s="251" customFormat="1" ht="16.5" customHeight="1">
      <c r="A15" s="248">
        <f t="shared" si="2"/>
        <v>40670</v>
      </c>
      <c r="B15" s="35" t="str">
        <f t="shared" si="0"/>
        <v>F</v>
      </c>
      <c r="C15" s="36"/>
      <c r="D15" s="36"/>
      <c r="E15" s="37">
        <f t="shared" si="6"/>
        <v>0</v>
      </c>
      <c r="F15" s="38">
        <f t="shared" si="4"/>
        <v>0</v>
      </c>
      <c r="G15" s="39">
        <f t="shared" si="1"/>
        <v>0</v>
      </c>
      <c r="H15" s="39">
        <f t="shared" si="5"/>
        <v>0</v>
      </c>
      <c r="I15" s="40" t="str">
        <f t="shared" si="3"/>
        <v>Frei</v>
      </c>
      <c r="J15" s="41"/>
      <c r="K15" s="249"/>
      <c r="L15" s="250"/>
      <c r="M15" s="250"/>
      <c r="N15" s="250"/>
      <c r="O15" s="250"/>
      <c r="P15" s="250"/>
      <c r="Q15" s="250"/>
      <c r="R15" s="250"/>
      <c r="S15" s="250"/>
      <c r="T15" s="250"/>
    </row>
    <row r="16" spans="1:34" s="251" customFormat="1" ht="16.5" customHeight="1">
      <c r="A16" s="248">
        <f t="shared" si="2"/>
        <v>40671</v>
      </c>
      <c r="B16" s="35" t="str">
        <f t="shared" si="0"/>
        <v>F</v>
      </c>
      <c r="C16" s="36"/>
      <c r="D16" s="36"/>
      <c r="E16" s="37">
        <f t="shared" si="6"/>
        <v>0</v>
      </c>
      <c r="F16" s="38">
        <f t="shared" si="4"/>
        <v>0</v>
      </c>
      <c r="G16" s="39">
        <f t="shared" si="1"/>
        <v>0</v>
      </c>
      <c r="H16" s="39">
        <f t="shared" si="5"/>
        <v>0</v>
      </c>
      <c r="I16" s="40" t="str">
        <f t="shared" si="3"/>
        <v>Frei</v>
      </c>
      <c r="J16" s="41"/>
      <c r="K16" s="249"/>
      <c r="L16" s="250"/>
      <c r="M16" s="250"/>
      <c r="N16" s="250"/>
      <c r="O16" s="250"/>
      <c r="P16" s="250"/>
      <c r="Q16" s="250"/>
      <c r="R16" s="250"/>
      <c r="S16" s="250"/>
      <c r="T16" s="250"/>
    </row>
    <row r="17" spans="1:20" s="251" customFormat="1" ht="16.5" customHeight="1">
      <c r="A17" s="248">
        <f t="shared" si="2"/>
        <v>40672</v>
      </c>
      <c r="B17" s="35" t="str">
        <f t="shared" si="0"/>
        <v xml:space="preserve"> </v>
      </c>
      <c r="C17" s="36"/>
      <c r="D17" s="36"/>
      <c r="E17" s="37">
        <f t="shared" si="6"/>
        <v>30</v>
      </c>
      <c r="F17" s="38">
        <f t="shared" si="4"/>
        <v>0</v>
      </c>
      <c r="G17" s="39">
        <f t="shared" si="1"/>
        <v>0</v>
      </c>
      <c r="H17" s="39">
        <f t="shared" si="5"/>
        <v>0</v>
      </c>
      <c r="I17" s="40" t="str">
        <f t="shared" si="3"/>
        <v xml:space="preserve"> </v>
      </c>
      <c r="J17" s="41"/>
      <c r="K17" s="252">
        <f>SUM(G13:G17)</f>
        <v>0</v>
      </c>
      <c r="L17" s="250"/>
      <c r="M17" s="250"/>
      <c r="N17" s="250"/>
      <c r="O17" s="250"/>
      <c r="P17" s="250"/>
      <c r="Q17" s="250"/>
      <c r="R17" s="250"/>
      <c r="S17" s="250"/>
      <c r="T17" s="250"/>
    </row>
    <row r="18" spans="1:20" s="251" customFormat="1" ht="16.5" customHeight="1">
      <c r="A18" s="248">
        <f t="shared" si="2"/>
        <v>40673</v>
      </c>
      <c r="B18" s="35" t="str">
        <f t="shared" si="0"/>
        <v xml:space="preserve"> </v>
      </c>
      <c r="C18" s="36"/>
      <c r="D18" s="36"/>
      <c r="E18" s="37">
        <f t="shared" si="6"/>
        <v>30</v>
      </c>
      <c r="F18" s="38">
        <f t="shared" si="4"/>
        <v>0</v>
      </c>
      <c r="G18" s="39">
        <f t="shared" si="1"/>
        <v>0</v>
      </c>
      <c r="H18" s="39">
        <f t="shared" si="5"/>
        <v>0</v>
      </c>
      <c r="I18" s="40" t="str">
        <f t="shared" si="3"/>
        <v xml:space="preserve"> </v>
      </c>
      <c r="J18" s="41"/>
      <c r="K18" s="249"/>
      <c r="L18" s="250"/>
      <c r="M18" s="250"/>
      <c r="N18" s="250"/>
      <c r="O18" s="250"/>
      <c r="P18" s="250"/>
      <c r="Q18" s="250"/>
      <c r="R18" s="250"/>
      <c r="S18" s="250"/>
      <c r="T18" s="250"/>
    </row>
    <row r="19" spans="1:20" s="251" customFormat="1" ht="16.5" customHeight="1">
      <c r="A19" s="248">
        <f t="shared" si="2"/>
        <v>40674</v>
      </c>
      <c r="B19" s="35" t="str">
        <f t="shared" si="0"/>
        <v xml:space="preserve"> </v>
      </c>
      <c r="C19" s="36"/>
      <c r="D19" s="36"/>
      <c r="E19" s="37">
        <f t="shared" si="6"/>
        <v>30</v>
      </c>
      <c r="F19" s="38">
        <f t="shared" si="4"/>
        <v>0</v>
      </c>
      <c r="G19" s="39">
        <f t="shared" si="1"/>
        <v>0</v>
      </c>
      <c r="H19" s="39">
        <f t="shared" si="5"/>
        <v>0</v>
      </c>
      <c r="I19" s="40" t="str">
        <f t="shared" si="3"/>
        <v xml:space="preserve"> </v>
      </c>
      <c r="J19" s="41"/>
      <c r="K19" s="249"/>
      <c r="L19" s="250"/>
      <c r="M19" s="250"/>
      <c r="N19" s="250"/>
      <c r="O19" s="250"/>
      <c r="P19" s="250"/>
      <c r="Q19" s="250"/>
      <c r="R19" s="250"/>
      <c r="S19" s="250"/>
      <c r="T19" s="250"/>
    </row>
    <row r="20" spans="1:20" s="251" customFormat="1" ht="16.5" customHeight="1">
      <c r="A20" s="248">
        <f t="shared" si="2"/>
        <v>40675</v>
      </c>
      <c r="B20" s="35" t="str">
        <f t="shared" si="0"/>
        <v xml:space="preserve"> </v>
      </c>
      <c r="C20" s="36"/>
      <c r="D20" s="36"/>
      <c r="E20" s="37">
        <f t="shared" si="6"/>
        <v>30</v>
      </c>
      <c r="F20" s="38">
        <f t="shared" si="4"/>
        <v>0</v>
      </c>
      <c r="G20" s="39">
        <f t="shared" si="1"/>
        <v>0</v>
      </c>
      <c r="H20" s="39">
        <f t="shared" si="5"/>
        <v>0</v>
      </c>
      <c r="I20" s="40" t="str">
        <f t="shared" si="3"/>
        <v xml:space="preserve"> </v>
      </c>
      <c r="J20" s="41"/>
      <c r="K20" s="249"/>
      <c r="L20" s="250"/>
      <c r="M20" s="250"/>
      <c r="N20" s="250"/>
      <c r="O20" s="250"/>
      <c r="P20" s="250"/>
      <c r="Q20" s="250"/>
      <c r="R20" s="250"/>
      <c r="S20" s="250"/>
      <c r="T20" s="250"/>
    </row>
    <row r="21" spans="1:20" s="251" customFormat="1" ht="16.5" customHeight="1">
      <c r="A21" s="248">
        <f t="shared" si="2"/>
        <v>40676</v>
      </c>
      <c r="B21" s="35" t="str">
        <f t="shared" si="0"/>
        <v xml:space="preserve"> </v>
      </c>
      <c r="C21" s="36"/>
      <c r="D21" s="36"/>
      <c r="E21" s="37">
        <f t="shared" si="6"/>
        <v>30</v>
      </c>
      <c r="F21" s="38">
        <f t="shared" si="4"/>
        <v>0</v>
      </c>
      <c r="G21" s="39">
        <f t="shared" si="1"/>
        <v>0</v>
      </c>
      <c r="H21" s="39">
        <f t="shared" si="5"/>
        <v>0</v>
      </c>
      <c r="I21" s="40" t="str">
        <f t="shared" si="3"/>
        <v xml:space="preserve"> </v>
      </c>
      <c r="J21" s="41"/>
      <c r="K21" s="249"/>
      <c r="L21" s="250"/>
      <c r="M21" s="250"/>
      <c r="N21" s="250"/>
      <c r="O21" s="250"/>
      <c r="P21" s="250"/>
      <c r="Q21" s="250"/>
      <c r="R21" s="250"/>
      <c r="S21" s="250"/>
      <c r="T21" s="250"/>
    </row>
    <row r="22" spans="1:20" s="251" customFormat="1" ht="16.5" customHeight="1">
      <c r="A22" s="248">
        <f t="shared" si="2"/>
        <v>40677</v>
      </c>
      <c r="B22" s="35" t="str">
        <f t="shared" si="0"/>
        <v>F</v>
      </c>
      <c r="C22" s="36"/>
      <c r="D22" s="36"/>
      <c r="E22" s="37">
        <f t="shared" si="6"/>
        <v>0</v>
      </c>
      <c r="F22" s="38">
        <f t="shared" si="4"/>
        <v>0</v>
      </c>
      <c r="G22" s="39">
        <f t="shared" si="1"/>
        <v>0</v>
      </c>
      <c r="H22" s="39">
        <f t="shared" si="5"/>
        <v>0</v>
      </c>
      <c r="I22" s="40" t="str">
        <f t="shared" si="3"/>
        <v>Frei</v>
      </c>
      <c r="J22" s="41"/>
      <c r="K22" s="249"/>
      <c r="L22" s="250"/>
      <c r="M22" s="250"/>
      <c r="N22" s="250"/>
      <c r="O22" s="250"/>
      <c r="P22" s="250"/>
      <c r="Q22" s="250"/>
      <c r="R22" s="250"/>
      <c r="S22" s="250"/>
      <c r="T22" s="250"/>
    </row>
    <row r="23" spans="1:20" s="251" customFormat="1" ht="16.5" customHeight="1">
      <c r="A23" s="248">
        <f t="shared" si="2"/>
        <v>40678</v>
      </c>
      <c r="B23" s="35" t="str">
        <f t="shared" si="0"/>
        <v>F</v>
      </c>
      <c r="C23" s="45"/>
      <c r="D23" s="45"/>
      <c r="E23" s="37">
        <f t="shared" si="6"/>
        <v>0</v>
      </c>
      <c r="F23" s="38">
        <f t="shared" si="4"/>
        <v>0</v>
      </c>
      <c r="G23" s="39">
        <f t="shared" si="1"/>
        <v>0</v>
      </c>
      <c r="H23" s="39">
        <f t="shared" si="5"/>
        <v>0</v>
      </c>
      <c r="I23" s="40" t="str">
        <f t="shared" si="3"/>
        <v>Frei</v>
      </c>
      <c r="J23" s="41"/>
      <c r="K23" s="249"/>
      <c r="L23" s="250"/>
      <c r="M23" s="250"/>
      <c r="N23" s="250"/>
      <c r="O23" s="250"/>
      <c r="P23" s="250"/>
      <c r="Q23" s="250"/>
      <c r="R23" s="250"/>
      <c r="S23" s="250"/>
      <c r="T23" s="250"/>
    </row>
    <row r="24" spans="1:20" s="251" customFormat="1" ht="16.5" customHeight="1">
      <c r="A24" s="248">
        <f t="shared" si="2"/>
        <v>40679</v>
      </c>
      <c r="B24" s="35" t="str">
        <f t="shared" si="0"/>
        <v xml:space="preserve"> </v>
      </c>
      <c r="C24" s="36"/>
      <c r="D24" s="36"/>
      <c r="E24" s="37">
        <f t="shared" si="6"/>
        <v>30</v>
      </c>
      <c r="F24" s="38">
        <f t="shared" si="4"/>
        <v>0</v>
      </c>
      <c r="G24" s="39">
        <f t="shared" si="1"/>
        <v>0</v>
      </c>
      <c r="H24" s="39">
        <f t="shared" si="5"/>
        <v>0</v>
      </c>
      <c r="I24" s="40" t="str">
        <f t="shared" si="3"/>
        <v xml:space="preserve"> </v>
      </c>
      <c r="J24" s="41"/>
      <c r="K24" s="252">
        <f>SUM(G20:G24)</f>
        <v>0</v>
      </c>
      <c r="L24" s="250"/>
      <c r="M24" s="250"/>
      <c r="N24" s="250"/>
      <c r="O24" s="250"/>
      <c r="P24" s="250"/>
      <c r="Q24" s="250"/>
      <c r="R24" s="250"/>
      <c r="S24" s="250"/>
      <c r="T24" s="250"/>
    </row>
    <row r="25" spans="1:20" s="251" customFormat="1" ht="16.5" customHeight="1">
      <c r="A25" s="248">
        <f t="shared" si="2"/>
        <v>40680</v>
      </c>
      <c r="B25" s="35" t="str">
        <f t="shared" si="0"/>
        <v xml:space="preserve"> </v>
      </c>
      <c r="C25" s="36"/>
      <c r="D25" s="36"/>
      <c r="E25" s="37">
        <f t="shared" si="6"/>
        <v>30</v>
      </c>
      <c r="F25" s="38">
        <f t="shared" si="4"/>
        <v>0</v>
      </c>
      <c r="G25" s="39">
        <f t="shared" ref="G25:G39" si="7">IF(B25="ÜB",HOUR(D25)*60-HOUR(C25)*60+MINUTE(D25)-MINUTE(C25)-E25,IF(B25="ÜA",-$I$5,IF(D25&gt;0,HOUR(D25)*60-HOUR(C25)*60+MINUTE(D25)-MINUTE(C25)-$I$5-E25,0)))</f>
        <v>0</v>
      </c>
      <c r="H25" s="39">
        <f t="shared" si="5"/>
        <v>0</v>
      </c>
      <c r="I25" s="40" t="str">
        <f t="shared" si="3"/>
        <v xml:space="preserve"> </v>
      </c>
      <c r="J25" s="41"/>
      <c r="K25" s="249"/>
      <c r="L25" s="250"/>
      <c r="M25" s="250"/>
      <c r="N25" s="250"/>
      <c r="O25" s="250"/>
      <c r="P25" s="250"/>
      <c r="Q25" s="250"/>
      <c r="R25" s="250"/>
      <c r="S25" s="250"/>
      <c r="T25" s="250"/>
    </row>
    <row r="26" spans="1:20" s="251" customFormat="1" ht="16.5" customHeight="1">
      <c r="A26" s="248">
        <f t="shared" si="2"/>
        <v>40681</v>
      </c>
      <c r="B26" s="35" t="str">
        <f t="shared" si="0"/>
        <v xml:space="preserve"> </v>
      </c>
      <c r="C26" s="36"/>
      <c r="D26" s="36"/>
      <c r="E26" s="37">
        <f t="shared" si="6"/>
        <v>30</v>
      </c>
      <c r="F26" s="38">
        <f t="shared" si="4"/>
        <v>0</v>
      </c>
      <c r="G26" s="39">
        <f t="shared" si="7"/>
        <v>0</v>
      </c>
      <c r="H26" s="39">
        <f t="shared" si="5"/>
        <v>0</v>
      </c>
      <c r="I26" s="40" t="str">
        <f t="shared" si="3"/>
        <v xml:space="preserve"> </v>
      </c>
      <c r="J26" s="41"/>
      <c r="K26" s="249"/>
      <c r="L26" s="250"/>
      <c r="M26" s="250"/>
      <c r="N26" s="250"/>
      <c r="O26" s="250"/>
      <c r="P26" s="250"/>
      <c r="Q26" s="250"/>
      <c r="R26" s="250"/>
      <c r="S26" s="250"/>
      <c r="T26" s="250"/>
    </row>
    <row r="27" spans="1:20" s="251" customFormat="1" ht="16.5" customHeight="1">
      <c r="A27" s="248">
        <f t="shared" si="2"/>
        <v>40682</v>
      </c>
      <c r="B27" s="35" t="str">
        <f t="shared" si="0"/>
        <v xml:space="preserve"> </v>
      </c>
      <c r="C27" s="36"/>
      <c r="D27" s="36"/>
      <c r="E27" s="37">
        <f t="shared" si="6"/>
        <v>30</v>
      </c>
      <c r="F27" s="38">
        <f t="shared" ref="F27:F39" si="8">D27-C27</f>
        <v>0</v>
      </c>
      <c r="G27" s="39">
        <f t="shared" si="7"/>
        <v>0</v>
      </c>
      <c r="H27" s="39">
        <f t="shared" ref="H27:H40" si="9">H26+G27</f>
        <v>0</v>
      </c>
      <c r="I27" s="40" t="str">
        <f t="shared" si="3"/>
        <v xml:space="preserve"> </v>
      </c>
      <c r="J27" s="41"/>
      <c r="K27" s="249"/>
      <c r="L27" s="250"/>
      <c r="M27" s="250"/>
      <c r="N27" s="250"/>
      <c r="O27" s="250"/>
      <c r="P27" s="250"/>
      <c r="Q27" s="250"/>
      <c r="R27" s="250"/>
      <c r="S27" s="250"/>
      <c r="T27" s="250"/>
    </row>
    <row r="28" spans="1:20" s="251" customFormat="1" ht="16.5" customHeight="1">
      <c r="A28" s="248">
        <f t="shared" si="2"/>
        <v>40683</v>
      </c>
      <c r="B28" s="35" t="str">
        <f t="shared" si="0"/>
        <v xml:space="preserve"> </v>
      </c>
      <c r="C28" s="36"/>
      <c r="D28" s="36"/>
      <c r="E28" s="37">
        <f t="shared" si="6"/>
        <v>30</v>
      </c>
      <c r="F28" s="38">
        <f t="shared" si="8"/>
        <v>0</v>
      </c>
      <c r="G28" s="39">
        <f t="shared" si="7"/>
        <v>0</v>
      </c>
      <c r="H28" s="39">
        <f t="shared" si="9"/>
        <v>0</v>
      </c>
      <c r="I28" s="40" t="str">
        <f t="shared" si="3"/>
        <v xml:space="preserve"> </v>
      </c>
      <c r="J28" s="41"/>
      <c r="K28" s="249"/>
      <c r="L28" s="250"/>
      <c r="M28" s="250"/>
      <c r="N28" s="250"/>
      <c r="O28" s="250"/>
      <c r="P28" s="250"/>
      <c r="Q28" s="250"/>
      <c r="R28" s="250"/>
      <c r="S28" s="250"/>
      <c r="T28" s="250"/>
    </row>
    <row r="29" spans="1:20" s="251" customFormat="1" ht="16.5" customHeight="1">
      <c r="A29" s="248">
        <f t="shared" si="2"/>
        <v>40684</v>
      </c>
      <c r="B29" s="35" t="str">
        <f t="shared" si="0"/>
        <v>F</v>
      </c>
      <c r="C29" s="36"/>
      <c r="D29" s="36"/>
      <c r="E29" s="37">
        <f t="shared" si="6"/>
        <v>0</v>
      </c>
      <c r="F29" s="38">
        <f t="shared" si="8"/>
        <v>0</v>
      </c>
      <c r="G29" s="39">
        <f t="shared" si="7"/>
        <v>0</v>
      </c>
      <c r="H29" s="39">
        <f t="shared" si="9"/>
        <v>0</v>
      </c>
      <c r="I29" s="40" t="str">
        <f t="shared" si="3"/>
        <v>Frei</v>
      </c>
      <c r="J29" s="41"/>
      <c r="K29" s="249"/>
      <c r="L29" s="250"/>
      <c r="M29" s="250"/>
      <c r="N29" s="250"/>
      <c r="O29" s="250"/>
      <c r="P29" s="250"/>
      <c r="Q29" s="250"/>
      <c r="R29" s="250"/>
      <c r="S29" s="250"/>
      <c r="T29" s="250"/>
    </row>
    <row r="30" spans="1:20" s="251" customFormat="1" ht="16.5" customHeight="1">
      <c r="A30" s="248">
        <f t="shared" si="2"/>
        <v>40685</v>
      </c>
      <c r="B30" s="35" t="str">
        <f t="shared" si="0"/>
        <v>F</v>
      </c>
      <c r="C30" s="36"/>
      <c r="D30" s="36"/>
      <c r="E30" s="37">
        <f t="shared" si="6"/>
        <v>0</v>
      </c>
      <c r="F30" s="38">
        <f t="shared" si="8"/>
        <v>0</v>
      </c>
      <c r="G30" s="39">
        <f t="shared" si="7"/>
        <v>0</v>
      </c>
      <c r="H30" s="39">
        <f t="shared" si="9"/>
        <v>0</v>
      </c>
      <c r="I30" s="40" t="str">
        <f t="shared" si="3"/>
        <v>Frei</v>
      </c>
      <c r="J30" s="41"/>
      <c r="K30" s="249"/>
      <c r="L30" s="250"/>
      <c r="M30" s="250"/>
      <c r="N30" s="250"/>
      <c r="O30" s="250"/>
      <c r="P30" s="250"/>
      <c r="Q30" s="250"/>
      <c r="R30" s="250"/>
      <c r="S30" s="250"/>
      <c r="T30" s="250"/>
    </row>
    <row r="31" spans="1:20" s="251" customFormat="1" ht="16.5" customHeight="1">
      <c r="A31" s="248">
        <f t="shared" si="2"/>
        <v>40686</v>
      </c>
      <c r="B31" s="35" t="str">
        <f t="shared" si="0"/>
        <v xml:space="preserve"> </v>
      </c>
      <c r="C31" s="36"/>
      <c r="D31" s="36"/>
      <c r="E31" s="37">
        <f t="shared" si="6"/>
        <v>30</v>
      </c>
      <c r="F31" s="38">
        <f t="shared" si="8"/>
        <v>0</v>
      </c>
      <c r="G31" s="39">
        <f t="shared" si="7"/>
        <v>0</v>
      </c>
      <c r="H31" s="39">
        <f t="shared" si="9"/>
        <v>0</v>
      </c>
      <c r="I31" s="40" t="str">
        <f t="shared" si="3"/>
        <v xml:space="preserve"> </v>
      </c>
      <c r="J31" s="41"/>
      <c r="K31" s="252">
        <f>SUM(G28:G31)</f>
        <v>0</v>
      </c>
      <c r="L31" s="250"/>
      <c r="M31" s="250"/>
      <c r="N31" s="250"/>
      <c r="O31" s="250"/>
      <c r="P31" s="250"/>
      <c r="Q31" s="250"/>
      <c r="R31" s="250"/>
      <c r="S31" s="250"/>
      <c r="T31" s="250"/>
    </row>
    <row r="32" spans="1:20" s="251" customFormat="1" ht="16.5" customHeight="1">
      <c r="A32" s="248">
        <f t="shared" si="2"/>
        <v>40687</v>
      </c>
      <c r="B32" s="35" t="str">
        <f t="shared" si="0"/>
        <v xml:space="preserve"> </v>
      </c>
      <c r="C32" s="36"/>
      <c r="D32" s="36"/>
      <c r="E32" s="37">
        <f t="shared" si="6"/>
        <v>30</v>
      </c>
      <c r="F32" s="38">
        <f t="shared" si="8"/>
        <v>0</v>
      </c>
      <c r="G32" s="39">
        <f t="shared" si="7"/>
        <v>0</v>
      </c>
      <c r="H32" s="39">
        <f t="shared" si="9"/>
        <v>0</v>
      </c>
      <c r="I32" s="40" t="str">
        <f>IF(B32="ÜA","Überst.ausgleich",IF(B32="F","Frei",IF(B32="U","Urlaub",IF(B32="K","Krankheit",IF(B32="S","Schöffe"," ")))))</f>
        <v xml:space="preserve"> </v>
      </c>
      <c r="J32" s="41"/>
      <c r="K32" s="249"/>
      <c r="L32" s="250"/>
      <c r="M32" s="250"/>
      <c r="N32" s="250"/>
      <c r="O32" s="250"/>
      <c r="P32" s="250"/>
      <c r="Q32" s="250"/>
      <c r="R32" s="250"/>
      <c r="S32" s="250"/>
      <c r="T32" s="250"/>
    </row>
    <row r="33" spans="1:20" s="251" customFormat="1" ht="16.5" customHeight="1">
      <c r="A33" s="248">
        <f t="shared" si="2"/>
        <v>40688</v>
      </c>
      <c r="B33" s="35" t="str">
        <f t="shared" si="0"/>
        <v xml:space="preserve"> </v>
      </c>
      <c r="C33" s="36"/>
      <c r="D33" s="36"/>
      <c r="E33" s="37">
        <f t="shared" si="6"/>
        <v>30</v>
      </c>
      <c r="F33" s="38">
        <f t="shared" si="8"/>
        <v>0</v>
      </c>
      <c r="G33" s="39">
        <f t="shared" si="7"/>
        <v>0</v>
      </c>
      <c r="H33" s="39">
        <f t="shared" si="9"/>
        <v>0</v>
      </c>
      <c r="I33" s="40" t="str">
        <f t="shared" si="3"/>
        <v xml:space="preserve"> </v>
      </c>
      <c r="J33" s="41"/>
      <c r="K33" s="249"/>
      <c r="L33" s="250"/>
      <c r="M33" s="250"/>
      <c r="N33" s="250"/>
      <c r="O33" s="250"/>
      <c r="P33" s="250"/>
      <c r="Q33" s="250"/>
      <c r="R33" s="250"/>
      <c r="S33" s="250"/>
      <c r="T33" s="250"/>
    </row>
    <row r="34" spans="1:20" s="251" customFormat="1" ht="16.5" customHeight="1">
      <c r="A34" s="248">
        <f t="shared" si="2"/>
        <v>40689</v>
      </c>
      <c r="B34" s="35" t="str">
        <f t="shared" si="0"/>
        <v xml:space="preserve"> </v>
      </c>
      <c r="C34" s="36"/>
      <c r="D34" s="36"/>
      <c r="E34" s="37">
        <f t="shared" si="6"/>
        <v>30</v>
      </c>
      <c r="F34" s="38">
        <f t="shared" si="8"/>
        <v>0</v>
      </c>
      <c r="G34" s="39">
        <f t="shared" si="7"/>
        <v>0</v>
      </c>
      <c r="H34" s="39">
        <f t="shared" si="9"/>
        <v>0</v>
      </c>
      <c r="I34" s="40" t="str">
        <f t="shared" si="3"/>
        <v xml:space="preserve"> </v>
      </c>
      <c r="J34" s="41"/>
      <c r="K34" s="249"/>
      <c r="L34" s="250"/>
      <c r="M34" s="250"/>
      <c r="N34" s="250"/>
      <c r="O34" s="250"/>
      <c r="P34" s="250"/>
      <c r="Q34" s="250"/>
      <c r="R34" s="250"/>
      <c r="S34" s="250"/>
      <c r="T34" s="250"/>
    </row>
    <row r="35" spans="1:20" s="251" customFormat="1" ht="16.5" customHeight="1">
      <c r="A35" s="248">
        <f t="shared" si="2"/>
        <v>40690</v>
      </c>
      <c r="B35" s="35" t="str">
        <f t="shared" si="0"/>
        <v xml:space="preserve"> </v>
      </c>
      <c r="C35" s="47"/>
      <c r="D35" s="36"/>
      <c r="E35" s="37">
        <f t="shared" si="6"/>
        <v>30</v>
      </c>
      <c r="F35" s="38">
        <f t="shared" si="8"/>
        <v>0</v>
      </c>
      <c r="G35" s="39">
        <f t="shared" si="7"/>
        <v>0</v>
      </c>
      <c r="H35" s="39">
        <f t="shared" si="9"/>
        <v>0</v>
      </c>
      <c r="I35" s="40" t="str">
        <f t="shared" si="3"/>
        <v xml:space="preserve"> </v>
      </c>
      <c r="J35" s="41"/>
      <c r="K35" s="249"/>
      <c r="L35" s="250"/>
      <c r="M35" s="250"/>
      <c r="N35" s="250"/>
      <c r="O35" s="250"/>
      <c r="P35" s="250"/>
      <c r="Q35" s="250"/>
      <c r="R35" s="250"/>
      <c r="S35" s="250"/>
      <c r="T35" s="250"/>
    </row>
    <row r="36" spans="1:20" s="251" customFormat="1" ht="16.5" customHeight="1">
      <c r="A36" s="248">
        <f t="shared" si="2"/>
        <v>40691</v>
      </c>
      <c r="B36" s="35" t="str">
        <f t="shared" si="0"/>
        <v>F</v>
      </c>
      <c r="C36" s="48"/>
      <c r="D36" s="47"/>
      <c r="E36" s="37">
        <f t="shared" si="6"/>
        <v>0</v>
      </c>
      <c r="F36" s="38">
        <f t="shared" si="8"/>
        <v>0</v>
      </c>
      <c r="G36" s="39">
        <f t="shared" si="7"/>
        <v>0</v>
      </c>
      <c r="H36" s="39">
        <f t="shared" si="9"/>
        <v>0</v>
      </c>
      <c r="I36" s="40" t="str">
        <f t="shared" si="3"/>
        <v>Frei</v>
      </c>
      <c r="J36" s="41"/>
      <c r="K36" s="249"/>
      <c r="L36" s="250"/>
      <c r="M36" s="250"/>
      <c r="N36" s="250"/>
      <c r="O36" s="250"/>
      <c r="P36" s="250"/>
      <c r="Q36" s="250"/>
      <c r="R36" s="250"/>
      <c r="S36" s="250"/>
      <c r="T36" s="250"/>
    </row>
    <row r="37" spans="1:20" s="251" customFormat="1" ht="16.5" customHeight="1">
      <c r="A37" s="248">
        <f>IF(DAY(A36+1)&lt;5," ",A36+1)</f>
        <v>40692</v>
      </c>
      <c r="B37" s="35" t="str">
        <f t="shared" si="0"/>
        <v>F</v>
      </c>
      <c r="C37" s="36"/>
      <c r="D37" s="36"/>
      <c r="E37" s="37">
        <f t="shared" si="6"/>
        <v>0</v>
      </c>
      <c r="F37" s="38">
        <f t="shared" si="8"/>
        <v>0</v>
      </c>
      <c r="G37" s="39">
        <f t="shared" si="7"/>
        <v>0</v>
      </c>
      <c r="H37" s="39">
        <f t="shared" si="9"/>
        <v>0</v>
      </c>
      <c r="I37" s="40" t="str">
        <f t="shared" si="3"/>
        <v>Frei</v>
      </c>
      <c r="J37" s="41"/>
      <c r="K37" s="249"/>
      <c r="L37" s="250"/>
      <c r="M37" s="250"/>
      <c r="N37" s="250"/>
      <c r="O37" s="250"/>
      <c r="P37" s="250"/>
      <c r="Q37" s="250"/>
      <c r="R37" s="250"/>
      <c r="S37" s="250"/>
      <c r="T37" s="250"/>
    </row>
    <row r="38" spans="1:20" s="251" customFormat="1" ht="16.5" customHeight="1">
      <c r="A38" s="248">
        <f>IF(A37=" "," ",IF(DAY(A37+1)&lt;5," ",A37+1))</f>
        <v>40693</v>
      </c>
      <c r="B38" s="35" t="str">
        <f t="shared" si="0"/>
        <v xml:space="preserve"> </v>
      </c>
      <c r="C38" s="36"/>
      <c r="D38" s="36"/>
      <c r="E38" s="37">
        <f t="shared" si="6"/>
        <v>30</v>
      </c>
      <c r="F38" s="38">
        <f t="shared" si="8"/>
        <v>0</v>
      </c>
      <c r="G38" s="39">
        <f t="shared" si="7"/>
        <v>0</v>
      </c>
      <c r="H38" s="39">
        <f t="shared" si="9"/>
        <v>0</v>
      </c>
      <c r="I38" s="40" t="str">
        <f t="shared" si="3"/>
        <v xml:space="preserve"> </v>
      </c>
      <c r="J38" s="41"/>
      <c r="K38" s="252">
        <f>SUM(G34:G38)</f>
        <v>0</v>
      </c>
      <c r="L38" s="250"/>
      <c r="M38" s="250"/>
      <c r="N38" s="250"/>
      <c r="O38" s="250"/>
      <c r="P38" s="250"/>
      <c r="Q38" s="250"/>
      <c r="R38" s="250"/>
      <c r="S38" s="250"/>
      <c r="T38" s="250"/>
    </row>
    <row r="39" spans="1:20" s="251" customFormat="1" ht="16.5" customHeight="1">
      <c r="A39" s="248">
        <f>IF(A38=" "," ",IF(DAY(A38+1)&lt;5," ",A38+1))</f>
        <v>40694</v>
      </c>
      <c r="B39" s="35" t="str">
        <f t="shared" si="0"/>
        <v xml:space="preserve"> </v>
      </c>
      <c r="C39" s="36"/>
      <c r="D39" s="36"/>
      <c r="E39" s="37">
        <f t="shared" si="6"/>
        <v>30</v>
      </c>
      <c r="F39" s="38">
        <f t="shared" si="8"/>
        <v>0</v>
      </c>
      <c r="G39" s="39">
        <f t="shared" si="7"/>
        <v>0</v>
      </c>
      <c r="H39" s="39">
        <f t="shared" si="9"/>
        <v>0</v>
      </c>
      <c r="I39" s="40" t="str">
        <f t="shared" si="3"/>
        <v xml:space="preserve"> </v>
      </c>
      <c r="J39" s="41"/>
      <c r="K39" s="249"/>
      <c r="L39" s="250"/>
      <c r="M39" s="250"/>
      <c r="N39" s="250"/>
      <c r="O39" s="250"/>
      <c r="P39" s="250"/>
      <c r="Q39" s="250"/>
      <c r="R39" s="250"/>
      <c r="S39" s="250"/>
      <c r="T39" s="250"/>
    </row>
    <row r="40" spans="1:20" ht="16.5" customHeight="1">
      <c r="A40" s="253" t="s">
        <v>22</v>
      </c>
      <c r="B40" s="7"/>
      <c r="C40" s="50"/>
      <c r="D40" s="50"/>
      <c r="E40" s="51"/>
      <c r="F40" s="52"/>
      <c r="G40" s="42"/>
      <c r="H40" s="39">
        <f t="shared" si="9"/>
        <v>0</v>
      </c>
      <c r="I40" s="53" t="s">
        <v>23</v>
      </c>
      <c r="J40" s="54"/>
      <c r="K40" s="216">
        <f>SUM(K9:K39)</f>
        <v>0</v>
      </c>
    </row>
    <row r="41" spans="1:20">
      <c r="B41" s="254" t="s">
        <v>24</v>
      </c>
      <c r="C41" s="255">
        <f>INT(H40/I5)</f>
        <v>0</v>
      </c>
      <c r="D41" s="218" t="s">
        <v>25</v>
      </c>
      <c r="E41" s="256">
        <f>(H40-C41*I5)/60</f>
        <v>0</v>
      </c>
      <c r="F41" s="257" t="s">
        <v>26</v>
      </c>
      <c r="G41" s="258"/>
      <c r="H41" s="259" t="s">
        <v>27</v>
      </c>
      <c r="I41" s="211">
        <f>INT(H40/60)</f>
        <v>0</v>
      </c>
      <c r="J41" s="209">
        <f>H40-I41*60</f>
        <v>0</v>
      </c>
      <c r="K41" s="216"/>
    </row>
  </sheetData>
  <mergeCells count="1">
    <mergeCell ref="C7:D7"/>
  </mergeCells>
  <conditionalFormatting sqref="F9:F39">
    <cfRule type="cellIs" dxfId="17" priority="3" stopIfTrue="1" operator="greaterThan">
      <formula>0</formula>
    </cfRule>
    <cfRule type="cellIs" dxfId="16" priority="2" stopIfTrue="1" operator="greaterThan">
      <formula>0</formula>
    </cfRule>
  </conditionalFormatting>
  <conditionalFormatting sqref="G9:H40">
    <cfRule type="cellIs" dxfId="15" priority="1" stopIfTrue="1" operator="greaterThan">
      <formula>SUM(($I$2/$I$4)/24)</formula>
    </cfRule>
  </conditionalFormatting>
  <printOptions horizontalCentered="1" verticalCentered="1"/>
  <pageMargins left="1.0236111111111112" right="0.39374999999999999" top="0.70833333333333337" bottom="0.39374999999999999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zoomScale="116" zoomScaleNormal="116" workbookViewId="0">
      <selection activeCell="C9" sqref="C9"/>
    </sheetView>
  </sheetViews>
  <sheetFormatPr baseColWidth="10" defaultColWidth="8" defaultRowHeight="12.75"/>
  <cols>
    <col min="1" max="1" width="10.75" style="260" customWidth="1"/>
    <col min="2" max="2" width="4.5" style="260" customWidth="1"/>
    <col min="3" max="3" width="6" style="261" customWidth="1"/>
    <col min="4" max="5" width="7.875" style="261" customWidth="1"/>
    <col min="6" max="6" width="6.75" style="261" customWidth="1"/>
    <col min="7" max="7" width="8.25" style="260" customWidth="1"/>
    <col min="8" max="8" width="7.375" style="260" customWidth="1"/>
    <col min="9" max="9" width="9.875" style="262" customWidth="1"/>
    <col min="10" max="10" width="4.25" style="260" customWidth="1"/>
    <col min="11" max="11" width="6.25" style="262" customWidth="1"/>
    <col min="12" max="16384" width="8" style="260"/>
  </cols>
  <sheetData>
    <row r="1" spans="1:34" ht="33" customHeight="1">
      <c r="A1" s="263" t="s">
        <v>0</v>
      </c>
      <c r="B1" s="264"/>
      <c r="C1" s="265"/>
      <c r="D1" s="265"/>
      <c r="E1" s="265"/>
      <c r="F1" s="265"/>
      <c r="G1" s="266"/>
      <c r="H1" s="266"/>
    </row>
    <row r="2" spans="1:34" s="266" customFormat="1" ht="15" customHeight="1">
      <c r="A2" s="787">
        <f>EDATE(Januar!A2,5)</f>
        <v>40695</v>
      </c>
      <c r="B2" s="267">
        <f>Januar!$B$2</f>
        <v>40544</v>
      </c>
      <c r="C2" s="268"/>
      <c r="D2" s="268"/>
      <c r="E2" s="268"/>
      <c r="F2" s="268"/>
      <c r="G2" s="269" t="s">
        <v>1</v>
      </c>
      <c r="H2" s="270"/>
      <c r="I2" s="73">
        <f>Januar!$I$2</f>
        <v>40</v>
      </c>
      <c r="J2" s="271" t="s">
        <v>30</v>
      </c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</row>
    <row r="3" spans="1:34" s="266" customFormat="1" ht="15" customHeight="1">
      <c r="A3" s="273" t="s">
        <v>2</v>
      </c>
      <c r="B3" s="274" t="str">
        <f>Januar!B3</f>
        <v>Mustermann</v>
      </c>
      <c r="C3" s="275"/>
      <c r="D3" s="276"/>
      <c r="E3" s="276"/>
      <c r="F3" s="277"/>
      <c r="G3" s="278" t="s">
        <v>3</v>
      </c>
      <c r="H3" s="279"/>
      <c r="I3" s="83">
        <f>Januar!$I$3</f>
        <v>1</v>
      </c>
      <c r="J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</row>
    <row r="4" spans="1:34" s="266" customFormat="1" ht="15" customHeight="1">
      <c r="A4" s="280" t="s">
        <v>4</v>
      </c>
      <c r="B4" s="281"/>
      <c r="C4" s="282"/>
      <c r="D4" s="282"/>
      <c r="E4" s="283">
        <f>Mai!H40</f>
        <v>0</v>
      </c>
      <c r="F4" s="284"/>
      <c r="G4" s="285" t="s">
        <v>5</v>
      </c>
      <c r="H4" s="286"/>
      <c r="I4" s="91">
        <f>Januar!$I$4</f>
        <v>5</v>
      </c>
      <c r="J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</row>
    <row r="5" spans="1:34" s="266" customFormat="1" ht="14.1" customHeight="1">
      <c r="A5" s="269" t="s">
        <v>6</v>
      </c>
      <c r="B5" s="281"/>
      <c r="C5" s="282"/>
      <c r="D5" s="287"/>
      <c r="E5" s="288"/>
      <c r="F5" s="288"/>
      <c r="G5" s="289" t="s">
        <v>7</v>
      </c>
      <c r="H5" s="290"/>
      <c r="I5" s="291">
        <f>ROUNDUP(I2*I3/I4*60,0)</f>
        <v>480</v>
      </c>
      <c r="J5" s="271" t="s">
        <v>8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</row>
    <row r="6" spans="1:34" s="266" customFormat="1" ht="14.1" customHeight="1">
      <c r="A6" s="272"/>
      <c r="B6" s="292"/>
      <c r="C6" s="293"/>
      <c r="D6" s="293"/>
      <c r="E6" s="293"/>
      <c r="F6" s="293"/>
      <c r="G6" s="294"/>
      <c r="H6" s="295"/>
      <c r="I6" s="296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</row>
    <row r="7" spans="1:34" ht="13.5" customHeight="1">
      <c r="A7" s="685"/>
      <c r="B7" s="686"/>
      <c r="C7" s="799" t="s">
        <v>9</v>
      </c>
      <c r="D7" s="799"/>
      <c r="E7" s="687"/>
      <c r="F7" s="688" t="s">
        <v>10</v>
      </c>
      <c r="G7" s="689" t="s">
        <v>11</v>
      </c>
      <c r="H7" s="689" t="s">
        <v>12</v>
      </c>
      <c r="I7" s="690"/>
      <c r="J7" s="691"/>
      <c r="L7" s="262"/>
      <c r="M7" s="262"/>
      <c r="N7" s="262"/>
      <c r="O7" s="262"/>
      <c r="P7" s="262"/>
      <c r="Q7" s="262"/>
      <c r="R7" s="262"/>
      <c r="S7" s="262"/>
      <c r="T7" s="262"/>
    </row>
    <row r="8" spans="1:34" ht="12" customHeight="1">
      <c r="A8" s="692" t="s">
        <v>13</v>
      </c>
      <c r="B8" s="693" t="s">
        <v>14</v>
      </c>
      <c r="C8" s="694" t="s">
        <v>15</v>
      </c>
      <c r="D8" s="694" t="s">
        <v>16</v>
      </c>
      <c r="E8" s="694" t="s">
        <v>17</v>
      </c>
      <c r="F8" s="695" t="s">
        <v>18</v>
      </c>
      <c r="G8" s="696" t="s">
        <v>19</v>
      </c>
      <c r="H8" s="696" t="s">
        <v>20</v>
      </c>
      <c r="I8" s="697" t="s">
        <v>21</v>
      </c>
      <c r="J8" s="698"/>
      <c r="L8" s="262"/>
      <c r="M8" s="262"/>
      <c r="N8" s="262"/>
      <c r="O8" s="262"/>
      <c r="P8" s="262"/>
      <c r="Q8" s="262"/>
      <c r="R8" s="262"/>
      <c r="S8" s="262"/>
      <c r="T8" s="262"/>
    </row>
    <row r="9" spans="1:34" s="299" customFormat="1" ht="16.5" customHeight="1">
      <c r="A9" s="297">
        <f>A2</f>
        <v>40695</v>
      </c>
      <c r="B9" s="35" t="str">
        <f t="shared" ref="B9:B38" si="0">IF(WEEKDAY(A9)=1,"F",IF(WEEKDAY(A9)=7,"F"," "))</f>
        <v xml:space="preserve"> </v>
      </c>
      <c r="C9" s="36"/>
      <c r="D9" s="36"/>
      <c r="E9" s="37">
        <f t="shared" ref="E9:E38" si="1">IF(B9=" ",30,0)</f>
        <v>30</v>
      </c>
      <c r="F9" s="38">
        <f>D9-C9</f>
        <v>0</v>
      </c>
      <c r="G9" s="39">
        <f t="shared" ref="G9:G24" si="2">IF(B9="ÜB",HOUR(D9)*60-HOUR(C9)*60+MINUTE(D9)-MINUTE(C9)-E9,IF(B9="ÜA",-$I$5,IF(D9&gt;0,HOUR(D9)*60-HOUR(C9)*60+MINUTE(D9)-MINUTE(C9)-$I$5-E9,0)))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>IF(B9="ÜA","Überst.ausgleich",IF(B9="F","Frei",IF(B9="U","Urlaub",IF(B9="K","Krankheit",IF(B9="S","Schöffe"," ")))))</f>
        <v xml:space="preserve"> </v>
      </c>
      <c r="J9" s="41"/>
      <c r="K9" s="298"/>
      <c r="L9" s="298"/>
      <c r="M9" s="298"/>
      <c r="N9" s="298"/>
      <c r="O9" s="298"/>
      <c r="P9" s="298"/>
      <c r="Q9" s="298"/>
      <c r="R9" s="298"/>
      <c r="S9" s="298"/>
      <c r="T9" s="298"/>
    </row>
    <row r="10" spans="1:34" s="299" customFormat="1" ht="16.5" customHeight="1">
      <c r="A10" s="297">
        <f t="shared" ref="A10:A36" si="3">A9+1</f>
        <v>40696</v>
      </c>
      <c r="B10" s="35" t="str">
        <f t="shared" si="0"/>
        <v xml:space="preserve"> </v>
      </c>
      <c r="C10" s="36"/>
      <c r="D10" s="36"/>
      <c r="E10" s="37">
        <f t="shared" si="1"/>
        <v>30</v>
      </c>
      <c r="F10" s="38">
        <f>D10-C10</f>
        <v>0</v>
      </c>
      <c r="G10" s="39">
        <f t="shared" si="2"/>
        <v>0</v>
      </c>
      <c r="H10" s="39">
        <f>H9+G10</f>
        <v>0</v>
      </c>
      <c r="I10" s="40" t="str">
        <f t="shared" ref="I10:I39" si="4">IF(B10="ÜA","Überst.ausgleich",IF(B10="F","Frei",IF(B10="U","Urlaub",IF(B10="K","Krankheit",IF(B10="S","Schöffe"," ")))))</f>
        <v xml:space="preserve"> </v>
      </c>
      <c r="J10" s="41"/>
      <c r="K10" s="298"/>
      <c r="L10" s="298"/>
      <c r="M10" s="298"/>
      <c r="N10" s="298"/>
      <c r="O10" s="298"/>
      <c r="P10" s="298"/>
      <c r="Q10" s="298"/>
      <c r="R10" s="298"/>
      <c r="S10" s="298"/>
      <c r="T10" s="298"/>
    </row>
    <row r="11" spans="1:34" s="299" customFormat="1" ht="16.5" customHeight="1">
      <c r="A11" s="297">
        <f t="shared" si="3"/>
        <v>40697</v>
      </c>
      <c r="B11" s="35" t="str">
        <f t="shared" si="0"/>
        <v xml:space="preserve"> </v>
      </c>
      <c r="C11" s="36"/>
      <c r="D11" s="36"/>
      <c r="E11" s="37">
        <f t="shared" si="1"/>
        <v>30</v>
      </c>
      <c r="F11" s="38">
        <f t="shared" ref="F11:F26" si="5">D11-C11</f>
        <v>0</v>
      </c>
      <c r="G11" s="39">
        <f t="shared" si="2"/>
        <v>0</v>
      </c>
      <c r="H11" s="39">
        <f t="shared" ref="H11:H26" si="6">H10+G11</f>
        <v>0</v>
      </c>
      <c r="I11" s="40" t="str">
        <f t="shared" si="4"/>
        <v xml:space="preserve"> </v>
      </c>
      <c r="J11" s="41"/>
      <c r="K11" s="298"/>
      <c r="L11" s="298"/>
      <c r="M11" s="298"/>
      <c r="N11" s="298"/>
      <c r="O11" s="298"/>
      <c r="P11" s="298"/>
      <c r="Q11" s="298"/>
      <c r="R11" s="298"/>
      <c r="S11" s="298"/>
      <c r="T11" s="298"/>
    </row>
    <row r="12" spans="1:34" s="299" customFormat="1" ht="16.5" customHeight="1">
      <c r="A12" s="297">
        <f t="shared" si="3"/>
        <v>40698</v>
      </c>
      <c r="B12" s="35" t="str">
        <f t="shared" si="0"/>
        <v>F</v>
      </c>
      <c r="C12" s="36"/>
      <c r="D12" s="36"/>
      <c r="E12" s="37">
        <f t="shared" si="1"/>
        <v>0</v>
      </c>
      <c r="F12" s="38">
        <f t="shared" si="5"/>
        <v>0</v>
      </c>
      <c r="G12" s="39">
        <f t="shared" si="2"/>
        <v>0</v>
      </c>
      <c r="H12" s="39">
        <f t="shared" si="6"/>
        <v>0</v>
      </c>
      <c r="I12" s="40" t="str">
        <f t="shared" si="4"/>
        <v>Frei</v>
      </c>
      <c r="J12" s="41"/>
      <c r="K12" s="298"/>
      <c r="L12" s="298"/>
      <c r="M12" s="298"/>
      <c r="N12" s="298"/>
      <c r="O12" s="298"/>
      <c r="P12" s="298"/>
      <c r="Q12" s="298"/>
      <c r="R12" s="298"/>
      <c r="S12" s="298"/>
      <c r="T12" s="298"/>
    </row>
    <row r="13" spans="1:34" s="299" customFormat="1" ht="16.5" customHeight="1">
      <c r="A13" s="297">
        <f t="shared" si="3"/>
        <v>40699</v>
      </c>
      <c r="B13" s="35" t="str">
        <f t="shared" si="0"/>
        <v>F</v>
      </c>
      <c r="C13" s="36"/>
      <c r="D13" s="36"/>
      <c r="E13" s="37">
        <f>IF(B13=" ",30,0)</f>
        <v>0</v>
      </c>
      <c r="F13" s="38">
        <f t="shared" si="5"/>
        <v>0</v>
      </c>
      <c r="G13" s="39">
        <f t="shared" si="2"/>
        <v>0</v>
      </c>
      <c r="H13" s="39">
        <f t="shared" si="6"/>
        <v>0</v>
      </c>
      <c r="I13" s="40" t="str">
        <f t="shared" si="4"/>
        <v>Frei</v>
      </c>
      <c r="J13" s="41"/>
      <c r="K13" s="298"/>
      <c r="L13" s="298"/>
      <c r="M13" s="298"/>
      <c r="N13" s="298"/>
      <c r="O13" s="298"/>
      <c r="P13" s="298"/>
      <c r="Q13" s="298"/>
      <c r="R13" s="298"/>
      <c r="S13" s="298"/>
      <c r="T13" s="298"/>
    </row>
    <row r="14" spans="1:34" s="299" customFormat="1" ht="16.5" customHeight="1">
      <c r="A14" s="297">
        <f t="shared" si="3"/>
        <v>40700</v>
      </c>
      <c r="B14" s="35" t="str">
        <f t="shared" si="0"/>
        <v xml:space="preserve"> </v>
      </c>
      <c r="C14" s="36"/>
      <c r="D14" s="36"/>
      <c r="E14" s="37">
        <f t="shared" si="1"/>
        <v>30</v>
      </c>
      <c r="F14" s="38">
        <f t="shared" si="5"/>
        <v>0</v>
      </c>
      <c r="G14" s="39">
        <f t="shared" si="2"/>
        <v>0</v>
      </c>
      <c r="H14" s="39">
        <f t="shared" si="6"/>
        <v>0</v>
      </c>
      <c r="I14" s="40" t="str">
        <f t="shared" si="4"/>
        <v xml:space="preserve"> </v>
      </c>
      <c r="J14" s="41"/>
      <c r="K14" s="300">
        <f>SUM(G10:G14)</f>
        <v>0</v>
      </c>
      <c r="L14" s="298"/>
      <c r="M14" s="298"/>
      <c r="N14" s="298"/>
      <c r="O14" s="298"/>
      <c r="P14" s="298"/>
      <c r="Q14" s="298"/>
      <c r="R14" s="298"/>
      <c r="S14" s="298"/>
      <c r="T14" s="298"/>
    </row>
    <row r="15" spans="1:34" s="299" customFormat="1" ht="16.5" customHeight="1">
      <c r="A15" s="297">
        <f t="shared" si="3"/>
        <v>40701</v>
      </c>
      <c r="B15" s="35" t="str">
        <f t="shared" si="0"/>
        <v xml:space="preserve"> </v>
      </c>
      <c r="C15" s="36"/>
      <c r="D15" s="36"/>
      <c r="E15" s="37">
        <f t="shared" si="1"/>
        <v>30</v>
      </c>
      <c r="F15" s="38">
        <f t="shared" si="5"/>
        <v>0</v>
      </c>
      <c r="G15" s="39">
        <f t="shared" si="2"/>
        <v>0</v>
      </c>
      <c r="H15" s="39">
        <f t="shared" si="6"/>
        <v>0</v>
      </c>
      <c r="I15" s="40" t="str">
        <f t="shared" si="4"/>
        <v xml:space="preserve"> </v>
      </c>
      <c r="J15" s="41"/>
      <c r="K15" s="298"/>
      <c r="L15" s="298"/>
      <c r="M15" s="298"/>
      <c r="N15" s="298"/>
      <c r="O15" s="298"/>
      <c r="P15" s="298"/>
      <c r="Q15" s="298"/>
      <c r="R15" s="298"/>
      <c r="S15" s="298"/>
      <c r="T15" s="298"/>
    </row>
    <row r="16" spans="1:34" s="299" customFormat="1" ht="16.5" customHeight="1">
      <c r="A16" s="297">
        <f t="shared" si="3"/>
        <v>40702</v>
      </c>
      <c r="B16" s="35" t="str">
        <f t="shared" si="0"/>
        <v xml:space="preserve"> </v>
      </c>
      <c r="C16" s="36"/>
      <c r="D16" s="36"/>
      <c r="E16" s="37">
        <f t="shared" si="1"/>
        <v>30</v>
      </c>
      <c r="F16" s="38">
        <f t="shared" si="5"/>
        <v>0</v>
      </c>
      <c r="G16" s="39">
        <f t="shared" si="2"/>
        <v>0</v>
      </c>
      <c r="H16" s="39">
        <f t="shared" si="6"/>
        <v>0</v>
      </c>
      <c r="I16" s="40" t="str">
        <f t="shared" si="4"/>
        <v xml:space="preserve"> </v>
      </c>
      <c r="J16" s="41"/>
      <c r="K16" s="298"/>
      <c r="L16" s="298"/>
      <c r="M16" s="298"/>
      <c r="N16" s="298"/>
      <c r="O16" s="298"/>
      <c r="P16" s="298"/>
      <c r="Q16" s="298"/>
      <c r="R16" s="298"/>
      <c r="S16" s="298"/>
      <c r="T16" s="298"/>
    </row>
    <row r="17" spans="1:20" s="299" customFormat="1" ht="16.5" customHeight="1">
      <c r="A17" s="297">
        <f t="shared" si="3"/>
        <v>40703</v>
      </c>
      <c r="B17" s="35" t="str">
        <f t="shared" si="0"/>
        <v xml:space="preserve"> </v>
      </c>
      <c r="C17" s="36"/>
      <c r="D17" s="36"/>
      <c r="E17" s="37">
        <f t="shared" si="1"/>
        <v>30</v>
      </c>
      <c r="F17" s="38">
        <f t="shared" si="5"/>
        <v>0</v>
      </c>
      <c r="G17" s="39">
        <f t="shared" si="2"/>
        <v>0</v>
      </c>
      <c r="H17" s="39">
        <f t="shared" si="6"/>
        <v>0</v>
      </c>
      <c r="I17" s="40" t="str">
        <f t="shared" si="4"/>
        <v xml:space="preserve"> </v>
      </c>
      <c r="J17" s="41"/>
      <c r="K17" s="298"/>
      <c r="L17" s="298"/>
      <c r="M17" s="298"/>
      <c r="N17" s="298"/>
      <c r="O17" s="298"/>
      <c r="P17" s="298"/>
      <c r="Q17" s="298"/>
      <c r="R17" s="298"/>
      <c r="S17" s="298"/>
      <c r="T17" s="298"/>
    </row>
    <row r="18" spans="1:20" s="299" customFormat="1" ht="16.5" customHeight="1">
      <c r="A18" s="297">
        <f t="shared" si="3"/>
        <v>40704</v>
      </c>
      <c r="B18" s="35" t="str">
        <f t="shared" si="0"/>
        <v xml:space="preserve"> </v>
      </c>
      <c r="C18" s="36"/>
      <c r="D18" s="36"/>
      <c r="E18" s="37">
        <f t="shared" si="1"/>
        <v>30</v>
      </c>
      <c r="F18" s="38">
        <f t="shared" si="5"/>
        <v>0</v>
      </c>
      <c r="G18" s="39">
        <f t="shared" si="2"/>
        <v>0</v>
      </c>
      <c r="H18" s="39">
        <f t="shared" si="6"/>
        <v>0</v>
      </c>
      <c r="I18" s="40" t="str">
        <f t="shared" si="4"/>
        <v xml:space="preserve"> </v>
      </c>
      <c r="J18" s="41"/>
      <c r="K18" s="298"/>
      <c r="L18" s="298"/>
      <c r="M18" s="298"/>
      <c r="N18" s="298"/>
      <c r="O18" s="298"/>
      <c r="P18" s="298"/>
      <c r="Q18" s="298"/>
      <c r="R18" s="298"/>
      <c r="S18" s="298"/>
      <c r="T18" s="298"/>
    </row>
    <row r="19" spans="1:20" s="299" customFormat="1" ht="16.5" customHeight="1">
      <c r="A19" s="297">
        <f t="shared" si="3"/>
        <v>40705</v>
      </c>
      <c r="B19" s="35" t="str">
        <f t="shared" si="0"/>
        <v>F</v>
      </c>
      <c r="C19" s="36"/>
      <c r="D19" s="36"/>
      <c r="E19" s="37">
        <f t="shared" si="1"/>
        <v>0</v>
      </c>
      <c r="F19" s="38">
        <f t="shared" si="5"/>
        <v>0</v>
      </c>
      <c r="G19" s="39">
        <f t="shared" si="2"/>
        <v>0</v>
      </c>
      <c r="H19" s="39">
        <f t="shared" si="6"/>
        <v>0</v>
      </c>
      <c r="I19" s="40" t="str">
        <f t="shared" si="4"/>
        <v>Frei</v>
      </c>
      <c r="J19" s="41"/>
      <c r="K19" s="298"/>
      <c r="L19" s="298"/>
      <c r="M19" s="298"/>
      <c r="N19" s="298"/>
      <c r="O19" s="298"/>
      <c r="P19" s="298"/>
      <c r="Q19" s="298"/>
      <c r="R19" s="298"/>
      <c r="S19" s="298"/>
      <c r="T19" s="298"/>
    </row>
    <row r="20" spans="1:20" s="299" customFormat="1" ht="16.5" customHeight="1">
      <c r="A20" s="297">
        <f t="shared" si="3"/>
        <v>40706</v>
      </c>
      <c r="B20" s="35" t="str">
        <f t="shared" si="0"/>
        <v>F</v>
      </c>
      <c r="C20" s="36"/>
      <c r="D20" s="36"/>
      <c r="E20" s="37">
        <f t="shared" si="1"/>
        <v>0</v>
      </c>
      <c r="F20" s="38">
        <f t="shared" si="5"/>
        <v>0</v>
      </c>
      <c r="G20" s="39">
        <f t="shared" si="2"/>
        <v>0</v>
      </c>
      <c r="H20" s="39">
        <f t="shared" si="6"/>
        <v>0</v>
      </c>
      <c r="I20" s="40" t="str">
        <f t="shared" si="4"/>
        <v>Frei</v>
      </c>
      <c r="J20" s="41"/>
      <c r="K20" s="298"/>
      <c r="L20" s="298"/>
      <c r="M20" s="298"/>
      <c r="N20" s="298"/>
      <c r="O20" s="298"/>
      <c r="P20" s="298"/>
      <c r="Q20" s="298"/>
      <c r="R20" s="298"/>
      <c r="S20" s="298"/>
      <c r="T20" s="298"/>
    </row>
    <row r="21" spans="1:20" s="299" customFormat="1" ht="16.5" customHeight="1">
      <c r="A21" s="297">
        <f t="shared" si="3"/>
        <v>40707</v>
      </c>
      <c r="B21" s="35" t="str">
        <f t="shared" si="0"/>
        <v xml:space="preserve"> </v>
      </c>
      <c r="C21" s="36"/>
      <c r="D21" s="36"/>
      <c r="E21" s="37">
        <f t="shared" si="1"/>
        <v>30</v>
      </c>
      <c r="F21" s="38">
        <f t="shared" si="5"/>
        <v>0</v>
      </c>
      <c r="G21" s="39">
        <f t="shared" si="2"/>
        <v>0</v>
      </c>
      <c r="H21" s="39">
        <f t="shared" si="6"/>
        <v>0</v>
      </c>
      <c r="I21" s="40" t="str">
        <f t="shared" si="4"/>
        <v xml:space="preserve"> </v>
      </c>
      <c r="J21" s="41"/>
      <c r="K21" s="300">
        <f>SUM(G17:G21)</f>
        <v>0</v>
      </c>
      <c r="L21" s="298"/>
      <c r="M21" s="298"/>
      <c r="N21" s="298"/>
      <c r="O21" s="298"/>
      <c r="P21" s="298"/>
      <c r="Q21" s="298"/>
      <c r="R21" s="298"/>
      <c r="S21" s="298"/>
      <c r="T21" s="298"/>
    </row>
    <row r="22" spans="1:20" s="299" customFormat="1" ht="16.5" customHeight="1">
      <c r="A22" s="297">
        <f t="shared" si="3"/>
        <v>40708</v>
      </c>
      <c r="B22" s="35" t="str">
        <f t="shared" si="0"/>
        <v xml:space="preserve"> </v>
      </c>
      <c r="C22" s="36"/>
      <c r="D22" s="36"/>
      <c r="E22" s="37">
        <f t="shared" si="1"/>
        <v>30</v>
      </c>
      <c r="F22" s="38">
        <f t="shared" si="5"/>
        <v>0</v>
      </c>
      <c r="G22" s="39">
        <f t="shared" si="2"/>
        <v>0</v>
      </c>
      <c r="H22" s="39">
        <f t="shared" si="6"/>
        <v>0</v>
      </c>
      <c r="I22" s="40" t="str">
        <f t="shared" si="4"/>
        <v xml:space="preserve"> </v>
      </c>
      <c r="J22" s="41"/>
      <c r="K22" s="298"/>
      <c r="L22" s="298"/>
      <c r="M22" s="298"/>
      <c r="N22" s="298"/>
      <c r="O22" s="298"/>
      <c r="P22" s="298"/>
      <c r="Q22" s="298"/>
      <c r="R22" s="298"/>
      <c r="S22" s="298"/>
      <c r="T22" s="298"/>
    </row>
    <row r="23" spans="1:20" s="299" customFormat="1" ht="16.5" customHeight="1">
      <c r="A23" s="297">
        <f t="shared" si="3"/>
        <v>40709</v>
      </c>
      <c r="B23" s="35" t="str">
        <f t="shared" si="0"/>
        <v xml:space="preserve"> </v>
      </c>
      <c r="C23" s="45"/>
      <c r="D23" s="45"/>
      <c r="E23" s="37">
        <f t="shared" si="1"/>
        <v>30</v>
      </c>
      <c r="F23" s="38">
        <f t="shared" si="5"/>
        <v>0</v>
      </c>
      <c r="G23" s="39">
        <f t="shared" si="2"/>
        <v>0</v>
      </c>
      <c r="H23" s="39">
        <f t="shared" si="6"/>
        <v>0</v>
      </c>
      <c r="I23" s="40" t="str">
        <f t="shared" si="4"/>
        <v xml:space="preserve"> </v>
      </c>
      <c r="J23" s="41"/>
      <c r="K23" s="298"/>
      <c r="L23" s="298"/>
      <c r="M23" s="298"/>
      <c r="N23" s="298"/>
      <c r="O23" s="298"/>
      <c r="P23" s="298"/>
      <c r="Q23" s="298"/>
      <c r="R23" s="298"/>
      <c r="S23" s="298"/>
      <c r="T23" s="298"/>
    </row>
    <row r="24" spans="1:20" s="299" customFormat="1" ht="16.5" customHeight="1">
      <c r="A24" s="297">
        <f t="shared" si="3"/>
        <v>40710</v>
      </c>
      <c r="B24" s="35" t="str">
        <f t="shared" si="0"/>
        <v xml:space="preserve"> </v>
      </c>
      <c r="C24" s="36"/>
      <c r="D24" s="36"/>
      <c r="E24" s="37">
        <f t="shared" si="1"/>
        <v>30</v>
      </c>
      <c r="F24" s="38">
        <f t="shared" si="5"/>
        <v>0</v>
      </c>
      <c r="G24" s="39">
        <f t="shared" si="2"/>
        <v>0</v>
      </c>
      <c r="H24" s="39">
        <f t="shared" si="6"/>
        <v>0</v>
      </c>
      <c r="I24" s="40" t="str">
        <f t="shared" si="4"/>
        <v xml:space="preserve"> </v>
      </c>
      <c r="J24" s="41"/>
      <c r="K24" s="298"/>
      <c r="L24" s="298"/>
      <c r="M24" s="298"/>
      <c r="N24" s="298"/>
      <c r="O24" s="298"/>
      <c r="P24" s="298"/>
      <c r="Q24" s="298"/>
      <c r="R24" s="298"/>
      <c r="S24" s="298"/>
      <c r="T24" s="298"/>
    </row>
    <row r="25" spans="1:20" s="299" customFormat="1" ht="16.5" customHeight="1">
      <c r="A25" s="297">
        <f t="shared" si="3"/>
        <v>40711</v>
      </c>
      <c r="B25" s="35" t="str">
        <f t="shared" si="0"/>
        <v xml:space="preserve"> </v>
      </c>
      <c r="C25" s="36"/>
      <c r="D25" s="36"/>
      <c r="E25" s="37">
        <f t="shared" si="1"/>
        <v>30</v>
      </c>
      <c r="F25" s="38">
        <f t="shared" si="5"/>
        <v>0</v>
      </c>
      <c r="G25" s="39">
        <f t="shared" ref="G25:G38" si="7">IF(B25="ÜB",HOUR(D25)*60-HOUR(C25)*60+MINUTE(D25)-MINUTE(C25)-E25,IF(B25="ÜA",-$I$5,IF(D25&gt;0,HOUR(D25)*60-HOUR(C25)*60+MINUTE(D25)-MINUTE(C25)-$I$5-E25,0)))</f>
        <v>0</v>
      </c>
      <c r="H25" s="39">
        <f t="shared" si="6"/>
        <v>0</v>
      </c>
      <c r="I25" s="40" t="str">
        <f t="shared" si="4"/>
        <v xml:space="preserve"> </v>
      </c>
      <c r="J25" s="41"/>
      <c r="K25" s="298"/>
      <c r="L25" s="298"/>
      <c r="M25" s="298"/>
      <c r="N25" s="298"/>
      <c r="O25" s="298"/>
      <c r="P25" s="298"/>
      <c r="Q25" s="298"/>
      <c r="R25" s="298"/>
      <c r="S25" s="298"/>
      <c r="T25" s="298"/>
    </row>
    <row r="26" spans="1:20" s="299" customFormat="1" ht="16.5" customHeight="1">
      <c r="A26" s="297">
        <f t="shared" si="3"/>
        <v>40712</v>
      </c>
      <c r="B26" s="35" t="str">
        <f t="shared" si="0"/>
        <v>F</v>
      </c>
      <c r="C26" s="36"/>
      <c r="D26" s="36"/>
      <c r="E26" s="37">
        <f t="shared" si="1"/>
        <v>0</v>
      </c>
      <c r="F26" s="38">
        <f t="shared" si="5"/>
        <v>0</v>
      </c>
      <c r="G26" s="39">
        <f t="shared" si="7"/>
        <v>0</v>
      </c>
      <c r="H26" s="39">
        <f t="shared" si="6"/>
        <v>0</v>
      </c>
      <c r="I26" s="40" t="str">
        <f t="shared" si="4"/>
        <v>Frei</v>
      </c>
      <c r="J26" s="41"/>
      <c r="K26" s="298"/>
      <c r="L26" s="298"/>
      <c r="M26" s="298"/>
      <c r="N26" s="298"/>
      <c r="O26" s="298"/>
      <c r="P26" s="298"/>
      <c r="Q26" s="298"/>
      <c r="R26" s="298"/>
      <c r="S26" s="298"/>
      <c r="T26" s="298"/>
    </row>
    <row r="27" spans="1:20" s="299" customFormat="1" ht="16.5" customHeight="1">
      <c r="A27" s="297">
        <f t="shared" si="3"/>
        <v>40713</v>
      </c>
      <c r="B27" s="35" t="str">
        <f t="shared" si="0"/>
        <v>F</v>
      </c>
      <c r="C27" s="36"/>
      <c r="D27" s="36"/>
      <c r="E27" s="37">
        <f t="shared" si="1"/>
        <v>0</v>
      </c>
      <c r="F27" s="38">
        <f t="shared" ref="F27:F38" si="8">D27-C27</f>
        <v>0</v>
      </c>
      <c r="G27" s="39">
        <f t="shared" si="7"/>
        <v>0</v>
      </c>
      <c r="H27" s="39">
        <f t="shared" ref="H27:H38" si="9">H26+G27</f>
        <v>0</v>
      </c>
      <c r="I27" s="40" t="str">
        <f t="shared" si="4"/>
        <v>Frei</v>
      </c>
      <c r="J27" s="41"/>
      <c r="K27" s="298"/>
      <c r="L27" s="298"/>
      <c r="M27" s="298"/>
      <c r="N27" s="298"/>
      <c r="O27" s="298"/>
      <c r="P27" s="298"/>
      <c r="Q27" s="298"/>
      <c r="R27" s="298"/>
      <c r="S27" s="298"/>
      <c r="T27" s="298"/>
    </row>
    <row r="28" spans="1:20" s="299" customFormat="1" ht="16.5" customHeight="1">
      <c r="A28" s="297">
        <f t="shared" si="3"/>
        <v>40714</v>
      </c>
      <c r="B28" s="35" t="str">
        <f t="shared" si="0"/>
        <v xml:space="preserve"> </v>
      </c>
      <c r="C28" s="36"/>
      <c r="D28" s="36"/>
      <c r="E28" s="37">
        <f t="shared" si="1"/>
        <v>30</v>
      </c>
      <c r="F28" s="38">
        <f t="shared" si="8"/>
        <v>0</v>
      </c>
      <c r="G28" s="39">
        <f t="shared" si="7"/>
        <v>0</v>
      </c>
      <c r="H28" s="39">
        <f t="shared" si="9"/>
        <v>0</v>
      </c>
      <c r="I28" s="40" t="str">
        <f t="shared" si="4"/>
        <v xml:space="preserve"> </v>
      </c>
      <c r="J28" s="41"/>
      <c r="K28" s="300">
        <f>SUM(G24:G28)</f>
        <v>0</v>
      </c>
      <c r="L28" s="298"/>
      <c r="M28" s="298"/>
      <c r="N28" s="298"/>
      <c r="O28" s="298"/>
      <c r="P28" s="298"/>
      <c r="Q28" s="298"/>
      <c r="R28" s="298"/>
      <c r="S28" s="298"/>
      <c r="T28" s="298"/>
    </row>
    <row r="29" spans="1:20" s="299" customFormat="1" ht="16.5" customHeight="1">
      <c r="A29" s="297">
        <f t="shared" si="3"/>
        <v>40715</v>
      </c>
      <c r="B29" s="35" t="str">
        <f t="shared" si="0"/>
        <v xml:space="preserve"> </v>
      </c>
      <c r="C29" s="36"/>
      <c r="D29" s="36"/>
      <c r="E29" s="37">
        <f t="shared" si="1"/>
        <v>30</v>
      </c>
      <c r="F29" s="38">
        <f t="shared" si="8"/>
        <v>0</v>
      </c>
      <c r="G29" s="39">
        <f t="shared" si="7"/>
        <v>0</v>
      </c>
      <c r="H29" s="39">
        <f t="shared" si="9"/>
        <v>0</v>
      </c>
      <c r="I29" s="40" t="str">
        <f t="shared" si="4"/>
        <v xml:space="preserve"> </v>
      </c>
      <c r="J29" s="41"/>
      <c r="K29" s="298"/>
      <c r="L29" s="298"/>
      <c r="M29" s="298"/>
      <c r="N29" s="298"/>
      <c r="O29" s="298"/>
      <c r="P29" s="298"/>
      <c r="Q29" s="298"/>
      <c r="R29" s="298"/>
      <c r="S29" s="298"/>
      <c r="T29" s="298"/>
    </row>
    <row r="30" spans="1:20" s="299" customFormat="1" ht="16.5" customHeight="1">
      <c r="A30" s="297">
        <f t="shared" si="3"/>
        <v>40716</v>
      </c>
      <c r="B30" s="35" t="str">
        <f t="shared" si="0"/>
        <v xml:space="preserve"> </v>
      </c>
      <c r="C30" s="36"/>
      <c r="D30" s="36"/>
      <c r="E30" s="37">
        <f t="shared" si="1"/>
        <v>30</v>
      </c>
      <c r="F30" s="38">
        <f t="shared" si="8"/>
        <v>0</v>
      </c>
      <c r="G30" s="39">
        <f t="shared" si="7"/>
        <v>0</v>
      </c>
      <c r="H30" s="39">
        <f t="shared" si="9"/>
        <v>0</v>
      </c>
      <c r="I30" s="40" t="str">
        <f t="shared" si="4"/>
        <v xml:space="preserve"> </v>
      </c>
      <c r="J30" s="41"/>
      <c r="K30" s="298"/>
      <c r="L30" s="298"/>
      <c r="M30" s="298"/>
      <c r="N30" s="298"/>
      <c r="O30" s="298"/>
      <c r="P30" s="298"/>
      <c r="Q30" s="298"/>
      <c r="R30" s="298"/>
      <c r="S30" s="298"/>
      <c r="T30" s="298"/>
    </row>
    <row r="31" spans="1:20" s="299" customFormat="1" ht="16.5" customHeight="1">
      <c r="A31" s="297">
        <f t="shared" si="3"/>
        <v>40717</v>
      </c>
      <c r="B31" s="35" t="str">
        <f t="shared" si="0"/>
        <v xml:space="preserve"> </v>
      </c>
      <c r="C31" s="36"/>
      <c r="D31" s="36"/>
      <c r="E31" s="37">
        <f t="shared" si="1"/>
        <v>30</v>
      </c>
      <c r="F31" s="38">
        <f t="shared" si="8"/>
        <v>0</v>
      </c>
      <c r="G31" s="39">
        <f t="shared" si="7"/>
        <v>0</v>
      </c>
      <c r="H31" s="39">
        <f t="shared" si="9"/>
        <v>0</v>
      </c>
      <c r="I31" s="40" t="str">
        <f t="shared" si="4"/>
        <v xml:space="preserve"> </v>
      </c>
      <c r="J31" s="41"/>
      <c r="K31" s="298"/>
      <c r="L31" s="298"/>
      <c r="M31" s="298"/>
      <c r="N31" s="298"/>
      <c r="O31" s="298"/>
      <c r="P31" s="298"/>
      <c r="Q31" s="298"/>
      <c r="R31" s="298"/>
      <c r="S31" s="298"/>
      <c r="T31" s="298"/>
    </row>
    <row r="32" spans="1:20" s="299" customFormat="1" ht="16.5" customHeight="1">
      <c r="A32" s="297">
        <f t="shared" si="3"/>
        <v>40718</v>
      </c>
      <c r="B32" s="35" t="str">
        <f t="shared" si="0"/>
        <v xml:space="preserve"> </v>
      </c>
      <c r="C32" s="36"/>
      <c r="D32" s="36"/>
      <c r="E32" s="37">
        <f t="shared" si="1"/>
        <v>30</v>
      </c>
      <c r="F32" s="38">
        <f t="shared" si="8"/>
        <v>0</v>
      </c>
      <c r="G32" s="39">
        <f t="shared" si="7"/>
        <v>0</v>
      </c>
      <c r="H32" s="39">
        <f t="shared" si="9"/>
        <v>0</v>
      </c>
      <c r="I32" s="40" t="str">
        <f t="shared" si="4"/>
        <v xml:space="preserve"> </v>
      </c>
      <c r="J32" s="41"/>
      <c r="K32" s="298"/>
      <c r="L32" s="298"/>
      <c r="M32" s="298"/>
      <c r="N32" s="298"/>
      <c r="O32" s="298"/>
      <c r="P32" s="298"/>
      <c r="Q32" s="298"/>
      <c r="R32" s="298"/>
      <c r="S32" s="298"/>
      <c r="T32" s="298"/>
    </row>
    <row r="33" spans="1:20" s="299" customFormat="1" ht="16.5" customHeight="1">
      <c r="A33" s="297">
        <f t="shared" si="3"/>
        <v>40719</v>
      </c>
      <c r="B33" s="35" t="str">
        <f t="shared" si="0"/>
        <v>F</v>
      </c>
      <c r="C33" s="36"/>
      <c r="D33" s="36"/>
      <c r="E33" s="37">
        <f t="shared" si="1"/>
        <v>0</v>
      </c>
      <c r="F33" s="38">
        <f t="shared" si="8"/>
        <v>0</v>
      </c>
      <c r="G33" s="39">
        <f t="shared" si="7"/>
        <v>0</v>
      </c>
      <c r="H33" s="39">
        <f t="shared" si="9"/>
        <v>0</v>
      </c>
      <c r="I33" s="40" t="str">
        <f t="shared" si="4"/>
        <v>Frei</v>
      </c>
      <c r="J33" s="41"/>
      <c r="K33" s="298"/>
      <c r="L33" s="298"/>
      <c r="M33" s="298"/>
      <c r="N33" s="298"/>
      <c r="O33" s="298"/>
      <c r="P33" s="298"/>
      <c r="Q33" s="298"/>
      <c r="R33" s="298"/>
      <c r="S33" s="298"/>
      <c r="T33" s="298"/>
    </row>
    <row r="34" spans="1:20" s="299" customFormat="1" ht="16.5" customHeight="1">
      <c r="A34" s="297">
        <f t="shared" si="3"/>
        <v>40720</v>
      </c>
      <c r="B34" s="35" t="str">
        <f t="shared" si="0"/>
        <v>F</v>
      </c>
      <c r="C34" s="36"/>
      <c r="D34" s="36"/>
      <c r="E34" s="37">
        <f t="shared" si="1"/>
        <v>0</v>
      </c>
      <c r="F34" s="38">
        <f t="shared" si="8"/>
        <v>0</v>
      </c>
      <c r="G34" s="39">
        <f t="shared" si="7"/>
        <v>0</v>
      </c>
      <c r="H34" s="39">
        <f t="shared" si="9"/>
        <v>0</v>
      </c>
      <c r="I34" s="40" t="str">
        <f t="shared" si="4"/>
        <v>Frei</v>
      </c>
      <c r="J34" s="41"/>
      <c r="K34" s="298"/>
      <c r="L34" s="298"/>
      <c r="M34" s="298"/>
      <c r="N34" s="298"/>
      <c r="O34" s="298"/>
      <c r="P34" s="298"/>
      <c r="Q34" s="298"/>
      <c r="R34" s="298"/>
      <c r="S34" s="298"/>
      <c r="T34" s="298"/>
    </row>
    <row r="35" spans="1:20" s="299" customFormat="1" ht="16.5" customHeight="1">
      <c r="A35" s="297">
        <f t="shared" si="3"/>
        <v>40721</v>
      </c>
      <c r="B35" s="35" t="str">
        <f t="shared" si="0"/>
        <v xml:space="preserve"> </v>
      </c>
      <c r="C35" s="47"/>
      <c r="D35" s="36"/>
      <c r="E35" s="37">
        <f t="shared" si="1"/>
        <v>30</v>
      </c>
      <c r="F35" s="38">
        <f t="shared" si="8"/>
        <v>0</v>
      </c>
      <c r="G35" s="39">
        <f t="shared" si="7"/>
        <v>0</v>
      </c>
      <c r="H35" s="39">
        <f t="shared" si="9"/>
        <v>0</v>
      </c>
      <c r="I35" s="40" t="str">
        <f t="shared" si="4"/>
        <v xml:space="preserve"> </v>
      </c>
      <c r="J35" s="41"/>
      <c r="K35" s="300">
        <f>SUM(G31:G35)</f>
        <v>0</v>
      </c>
      <c r="L35" s="298"/>
      <c r="M35" s="298"/>
      <c r="N35" s="298"/>
      <c r="O35" s="298"/>
      <c r="P35" s="298"/>
      <c r="Q35" s="298"/>
      <c r="R35" s="298"/>
      <c r="S35" s="298"/>
      <c r="T35" s="298"/>
    </row>
    <row r="36" spans="1:20" s="299" customFormat="1" ht="16.5" customHeight="1">
      <c r="A36" s="297">
        <f t="shared" si="3"/>
        <v>40722</v>
      </c>
      <c r="B36" s="35" t="str">
        <f t="shared" si="0"/>
        <v xml:space="preserve"> </v>
      </c>
      <c r="C36" s="48"/>
      <c r="D36" s="47"/>
      <c r="E36" s="37">
        <f t="shared" si="1"/>
        <v>30</v>
      </c>
      <c r="F36" s="38">
        <f t="shared" si="8"/>
        <v>0</v>
      </c>
      <c r="G36" s="39">
        <f t="shared" si="7"/>
        <v>0</v>
      </c>
      <c r="H36" s="39">
        <f t="shared" si="9"/>
        <v>0</v>
      </c>
      <c r="I36" s="40" t="str">
        <f t="shared" si="4"/>
        <v xml:space="preserve"> </v>
      </c>
      <c r="J36" s="41"/>
      <c r="K36" s="298"/>
      <c r="L36" s="298"/>
      <c r="M36" s="298"/>
      <c r="N36" s="298"/>
      <c r="O36" s="298"/>
      <c r="P36" s="298"/>
      <c r="Q36" s="298"/>
      <c r="R36" s="298"/>
      <c r="S36" s="298"/>
      <c r="T36" s="298"/>
    </row>
    <row r="37" spans="1:20" s="299" customFormat="1" ht="16.5" customHeight="1">
      <c r="A37" s="297">
        <f>IF(DAY(A36+1)&lt;5," ",A36+1)</f>
        <v>40723</v>
      </c>
      <c r="B37" s="35" t="str">
        <f t="shared" si="0"/>
        <v xml:space="preserve"> </v>
      </c>
      <c r="C37" s="36"/>
      <c r="D37" s="36"/>
      <c r="E37" s="37">
        <f t="shared" si="1"/>
        <v>30</v>
      </c>
      <c r="F37" s="38">
        <f t="shared" si="8"/>
        <v>0</v>
      </c>
      <c r="G37" s="39">
        <f t="shared" si="7"/>
        <v>0</v>
      </c>
      <c r="H37" s="39">
        <f t="shared" si="9"/>
        <v>0</v>
      </c>
      <c r="I37" s="40" t="str">
        <f t="shared" si="4"/>
        <v xml:space="preserve"> </v>
      </c>
      <c r="J37" s="41"/>
      <c r="K37" s="298"/>
      <c r="L37" s="298"/>
      <c r="M37" s="298"/>
      <c r="N37" s="298"/>
      <c r="O37" s="298"/>
      <c r="P37" s="298"/>
      <c r="Q37" s="298"/>
      <c r="R37" s="298"/>
      <c r="S37" s="298"/>
      <c r="T37" s="298"/>
    </row>
    <row r="38" spans="1:20" s="299" customFormat="1" ht="16.5" customHeight="1">
      <c r="A38" s="297">
        <f>IF(A37=" "," ",IF(DAY(A37+1)&lt;5," ",A37+1))</f>
        <v>40724</v>
      </c>
      <c r="B38" s="35" t="str">
        <f t="shared" si="0"/>
        <v xml:space="preserve"> </v>
      </c>
      <c r="C38" s="36"/>
      <c r="D38" s="36"/>
      <c r="E38" s="37">
        <f t="shared" si="1"/>
        <v>30</v>
      </c>
      <c r="F38" s="38">
        <f t="shared" si="8"/>
        <v>0</v>
      </c>
      <c r="G38" s="39">
        <f t="shared" si="7"/>
        <v>0</v>
      </c>
      <c r="H38" s="39">
        <f t="shared" si="9"/>
        <v>0</v>
      </c>
      <c r="I38" s="40" t="str">
        <f t="shared" si="4"/>
        <v xml:space="preserve"> </v>
      </c>
      <c r="J38" s="41"/>
      <c r="K38" s="300">
        <f>G38</f>
        <v>0</v>
      </c>
      <c r="L38" s="298"/>
      <c r="M38" s="298"/>
      <c r="N38" s="298"/>
      <c r="O38" s="298"/>
      <c r="P38" s="298"/>
      <c r="Q38" s="298"/>
      <c r="R38" s="298"/>
      <c r="S38" s="298"/>
      <c r="T38" s="298"/>
    </row>
    <row r="39" spans="1:20" s="299" customFormat="1" ht="16.5" customHeight="1">
      <c r="A39" s="297"/>
      <c r="B39" s="35"/>
      <c r="C39" s="36"/>
      <c r="D39" s="36"/>
      <c r="E39" s="37"/>
      <c r="F39" s="38"/>
      <c r="G39" s="39"/>
      <c r="H39" s="39"/>
      <c r="I39" s="40" t="str">
        <f t="shared" si="4"/>
        <v xml:space="preserve"> </v>
      </c>
      <c r="J39" s="41"/>
      <c r="K39" s="298"/>
      <c r="L39" s="298"/>
      <c r="M39" s="298"/>
      <c r="N39" s="298"/>
      <c r="O39" s="298"/>
      <c r="P39" s="298"/>
      <c r="Q39" s="298"/>
      <c r="R39" s="298"/>
      <c r="S39" s="298"/>
      <c r="T39" s="298"/>
    </row>
    <row r="40" spans="1:20" ht="16.5" customHeight="1">
      <c r="A40" s="301" t="s">
        <v>22</v>
      </c>
      <c r="B40" s="7"/>
      <c r="C40" s="50"/>
      <c r="D40" s="50"/>
      <c r="E40" s="51"/>
      <c r="F40" s="52"/>
      <c r="G40" s="42"/>
      <c r="H40" s="39">
        <f>H38</f>
        <v>0</v>
      </c>
      <c r="I40" s="53" t="s">
        <v>23</v>
      </c>
      <c r="J40" s="54"/>
      <c r="K40" s="262">
        <f>SUM(K9:K38)</f>
        <v>0</v>
      </c>
    </row>
    <row r="41" spans="1:20">
      <c r="B41" s="302" t="s">
        <v>24</v>
      </c>
      <c r="C41" s="303">
        <f>INT(H40/I5)</f>
        <v>0</v>
      </c>
      <c r="D41" s="268" t="s">
        <v>25</v>
      </c>
      <c r="E41" s="304">
        <f>(H40-C41*I5)/60</f>
        <v>0</v>
      </c>
      <c r="F41" s="305" t="s">
        <v>26</v>
      </c>
      <c r="G41" s="306"/>
      <c r="H41" s="307" t="s">
        <v>27</v>
      </c>
      <c r="I41" s="262">
        <f>INT(H40/60)</f>
        <v>0</v>
      </c>
      <c r="J41" s="260">
        <f>H40-I41*60</f>
        <v>0</v>
      </c>
    </row>
  </sheetData>
  <mergeCells count="1">
    <mergeCell ref="C7:D7"/>
  </mergeCells>
  <conditionalFormatting sqref="F9:F39">
    <cfRule type="cellIs" dxfId="14" priority="2" stopIfTrue="1" operator="greaterThan">
      <formula>0</formula>
    </cfRule>
  </conditionalFormatting>
  <conditionalFormatting sqref="G9:H40">
    <cfRule type="cellIs" dxfId="13" priority="1" stopIfTrue="1" operator="greaterThan">
      <formula>SUM(($I$2/$I$4)/24)</formula>
    </cfRule>
  </conditionalFormatting>
  <printOptions horizontalCentered="1" verticalCentered="1"/>
  <pageMargins left="1.0236111111111112" right="0.39374999999999999" top="0.70833333333333337" bottom="0.39374999999999999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zoomScale="116" zoomScaleNormal="116" workbookViewId="0">
      <selection activeCell="C9" sqref="C9"/>
    </sheetView>
  </sheetViews>
  <sheetFormatPr baseColWidth="10" defaultColWidth="8" defaultRowHeight="12.75"/>
  <cols>
    <col min="1" max="1" width="10.75" style="308" customWidth="1"/>
    <col min="2" max="2" width="4.5" style="308" customWidth="1"/>
    <col min="3" max="3" width="6" style="309" customWidth="1"/>
    <col min="4" max="4" width="8" style="309"/>
    <col min="5" max="5" width="6.125" style="309" customWidth="1"/>
    <col min="6" max="6" width="5.875" style="309" customWidth="1"/>
    <col min="7" max="7" width="8.25" style="308" customWidth="1"/>
    <col min="8" max="8" width="7.375" style="308" customWidth="1"/>
    <col min="9" max="9" width="9.875" style="310" customWidth="1"/>
    <col min="10" max="10" width="4.125" style="308" customWidth="1"/>
    <col min="11" max="11" width="6.625" style="310" customWidth="1"/>
    <col min="12" max="16384" width="8" style="308"/>
  </cols>
  <sheetData>
    <row r="1" spans="1:34" ht="33" customHeight="1">
      <c r="A1" s="311" t="s">
        <v>0</v>
      </c>
      <c r="B1" s="312"/>
      <c r="C1" s="313"/>
      <c r="D1" s="313"/>
      <c r="E1" s="313"/>
      <c r="F1" s="313"/>
      <c r="G1" s="314"/>
      <c r="H1" s="314"/>
    </row>
    <row r="2" spans="1:34" s="314" customFormat="1" ht="15" customHeight="1">
      <c r="A2" s="788">
        <f>EDATE(Januar!A2,6)</f>
        <v>40725</v>
      </c>
      <c r="B2" s="315">
        <f>Januar!$B$2</f>
        <v>40544</v>
      </c>
      <c r="C2" s="316"/>
      <c r="D2" s="316"/>
      <c r="E2" s="316"/>
      <c r="F2" s="316"/>
      <c r="G2" s="317" t="s">
        <v>1</v>
      </c>
      <c r="H2" s="318"/>
      <c r="I2" s="73">
        <f>Januar!$I$2</f>
        <v>40</v>
      </c>
      <c r="J2" s="319" t="s">
        <v>30</v>
      </c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</row>
    <row r="3" spans="1:34" s="314" customFormat="1" ht="15" customHeight="1">
      <c r="A3" s="321" t="s">
        <v>2</v>
      </c>
      <c r="B3" s="322" t="str">
        <f>Januar!B3</f>
        <v>Mustermann</v>
      </c>
      <c r="C3" s="323"/>
      <c r="D3" s="324"/>
      <c r="E3" s="324"/>
      <c r="F3" s="325"/>
      <c r="G3" s="326" t="s">
        <v>3</v>
      </c>
      <c r="H3" s="327"/>
      <c r="I3" s="83">
        <f>Januar!$I$3</f>
        <v>1</v>
      </c>
      <c r="J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</row>
    <row r="4" spans="1:34" s="314" customFormat="1" ht="15" customHeight="1">
      <c r="A4" s="328" t="s">
        <v>4</v>
      </c>
      <c r="B4" s="329"/>
      <c r="C4" s="330"/>
      <c r="D4" s="330"/>
      <c r="E4" s="331">
        <f>Juni!H40</f>
        <v>0</v>
      </c>
      <c r="F4" s="332"/>
      <c r="G4" s="333" t="s">
        <v>5</v>
      </c>
      <c r="H4" s="334"/>
      <c r="I4" s="91">
        <f>Januar!$I$4</f>
        <v>5</v>
      </c>
      <c r="J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</row>
    <row r="5" spans="1:34" s="314" customFormat="1" ht="14.1" customHeight="1">
      <c r="A5" s="317" t="s">
        <v>6</v>
      </c>
      <c r="B5" s="329"/>
      <c r="C5" s="330"/>
      <c r="D5" s="335"/>
      <c r="E5" s="336"/>
      <c r="F5" s="336"/>
      <c r="G5" s="337" t="s">
        <v>7</v>
      </c>
      <c r="H5" s="338"/>
      <c r="I5" s="339">
        <f>ROUNDUP(I2*I3/I4*60,0)</f>
        <v>480</v>
      </c>
      <c r="J5" s="319" t="s">
        <v>8</v>
      </c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</row>
    <row r="6" spans="1:34" s="314" customFormat="1" ht="14.1" customHeight="1">
      <c r="A6" s="320"/>
      <c r="B6" s="340"/>
      <c r="C6" s="341"/>
      <c r="D6" s="341"/>
      <c r="E6" s="341"/>
      <c r="F6" s="341"/>
      <c r="G6" s="342"/>
      <c r="H6" s="343"/>
      <c r="I6" s="344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</row>
    <row r="7" spans="1:34" ht="13.5" customHeight="1">
      <c r="A7" s="699"/>
      <c r="B7" s="700"/>
      <c r="C7" s="800" t="s">
        <v>9</v>
      </c>
      <c r="D7" s="800"/>
      <c r="E7" s="701"/>
      <c r="F7" s="702" t="s">
        <v>10</v>
      </c>
      <c r="G7" s="703" t="s">
        <v>11</v>
      </c>
      <c r="H7" s="703" t="s">
        <v>12</v>
      </c>
      <c r="I7" s="704"/>
      <c r="J7" s="705"/>
      <c r="L7" s="310"/>
      <c r="M7" s="310"/>
      <c r="N7" s="310"/>
      <c r="O7" s="310"/>
      <c r="P7" s="310"/>
      <c r="Q7" s="310"/>
      <c r="R7" s="310"/>
      <c r="S7" s="310"/>
      <c r="T7" s="310"/>
    </row>
    <row r="8" spans="1:34" ht="12" customHeight="1">
      <c r="A8" s="706" t="s">
        <v>13</v>
      </c>
      <c r="B8" s="707" t="s">
        <v>14</v>
      </c>
      <c r="C8" s="708" t="s">
        <v>15</v>
      </c>
      <c r="D8" s="708" t="s">
        <v>16</v>
      </c>
      <c r="E8" s="708" t="s">
        <v>17</v>
      </c>
      <c r="F8" s="709" t="s">
        <v>18</v>
      </c>
      <c r="G8" s="710" t="s">
        <v>19</v>
      </c>
      <c r="H8" s="710" t="s">
        <v>20</v>
      </c>
      <c r="I8" s="711" t="s">
        <v>21</v>
      </c>
      <c r="J8" s="712"/>
      <c r="L8" s="310"/>
      <c r="M8" s="310"/>
      <c r="N8" s="310"/>
      <c r="O8" s="310"/>
      <c r="P8" s="310"/>
      <c r="Q8" s="310"/>
      <c r="R8" s="310"/>
      <c r="S8" s="310"/>
      <c r="T8" s="310"/>
    </row>
    <row r="9" spans="1:34" s="347" customFormat="1" ht="16.5" customHeight="1">
      <c r="A9" s="345">
        <f>A2</f>
        <v>40725</v>
      </c>
      <c r="B9" s="35" t="str">
        <f t="shared" ref="B9:B39" si="0">IF(WEEKDAY(A9)=1,"F",IF(WEEKDAY(A9)=7,"F"," "))</f>
        <v xml:space="preserve"> </v>
      </c>
      <c r="C9" s="36"/>
      <c r="D9" s="36"/>
      <c r="E9" s="37">
        <f t="shared" ref="E9:E39" si="1">IF(B9=" ",30,0)</f>
        <v>30</v>
      </c>
      <c r="F9" s="38">
        <f>D9-C9</f>
        <v>0</v>
      </c>
      <c r="G9" s="39">
        <f t="shared" ref="G9:G24" si="2">IF(B9="ÜB",HOUR(D9)*60-HOUR(C9)*60+MINUTE(D9)-MINUTE(C9)-E9,IF(B9="ÜA",-$I$5,IF(D9&gt;0,HOUR(D9)*60-HOUR(C9)*60+MINUTE(D9)-MINUTE(C9)-$I$5-E9,0)))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>IF(B9="ÜA","Überst.ausgleich",IF(B9="F","Frei",IF(B9="U","Urlaub",IF(B9="K","Krankheit",IF(B9="S","Schöffe"," ")))))</f>
        <v xml:space="preserve"> </v>
      </c>
      <c r="J9" s="41"/>
      <c r="K9" s="346"/>
      <c r="L9" s="346"/>
      <c r="M9" s="346"/>
      <c r="N9" s="346"/>
      <c r="O9" s="346"/>
      <c r="P9" s="346"/>
      <c r="Q9" s="346"/>
      <c r="R9" s="346"/>
      <c r="S9" s="346"/>
      <c r="T9" s="346"/>
    </row>
    <row r="10" spans="1:34" s="347" customFormat="1" ht="16.5" customHeight="1">
      <c r="A10" s="345">
        <f t="shared" ref="A10:A36" si="3">A9+1</f>
        <v>40726</v>
      </c>
      <c r="B10" s="35" t="str">
        <f t="shared" si="0"/>
        <v>F</v>
      </c>
      <c r="C10" s="36"/>
      <c r="D10" s="36"/>
      <c r="E10" s="37">
        <f t="shared" si="1"/>
        <v>0</v>
      </c>
      <c r="F10" s="38">
        <f>D10-C10</f>
        <v>0</v>
      </c>
      <c r="G10" s="39">
        <f t="shared" si="2"/>
        <v>0</v>
      </c>
      <c r="H10" s="39">
        <f>H9+G10</f>
        <v>0</v>
      </c>
      <c r="I10" s="40" t="str">
        <f t="shared" ref="I10:I39" si="4">IF(B10="ÜA","Überst.ausgleich",IF(B10="F","Frei",IF(B10="U","Urlaub",IF(B10="K","Krankheit",IF(B10="S","Schöffe"," ")))))</f>
        <v>Frei</v>
      </c>
      <c r="J10" s="41"/>
      <c r="K10" s="346"/>
      <c r="L10" s="346"/>
      <c r="M10" s="346"/>
      <c r="N10" s="346"/>
      <c r="O10" s="346"/>
      <c r="P10" s="346"/>
      <c r="Q10" s="346"/>
      <c r="R10" s="346"/>
      <c r="S10" s="346"/>
      <c r="T10" s="346"/>
    </row>
    <row r="11" spans="1:34" s="347" customFormat="1" ht="16.5" customHeight="1">
      <c r="A11" s="345">
        <f t="shared" si="3"/>
        <v>40727</v>
      </c>
      <c r="B11" s="35" t="str">
        <f t="shared" si="0"/>
        <v>F</v>
      </c>
      <c r="C11" s="36"/>
      <c r="D11" s="36"/>
      <c r="E11" s="37">
        <f t="shared" si="1"/>
        <v>0</v>
      </c>
      <c r="F11" s="38">
        <f t="shared" ref="F11:F26" si="5">D11-C11</f>
        <v>0</v>
      </c>
      <c r="G11" s="39">
        <f t="shared" si="2"/>
        <v>0</v>
      </c>
      <c r="H11" s="39">
        <f t="shared" ref="H11:H26" si="6">H10+G11</f>
        <v>0</v>
      </c>
      <c r="I11" s="40" t="str">
        <f t="shared" si="4"/>
        <v>Frei</v>
      </c>
      <c r="J11" s="41"/>
      <c r="K11" s="346"/>
      <c r="L11" s="346"/>
      <c r="M11" s="346"/>
      <c r="N11" s="346"/>
      <c r="O11" s="346"/>
      <c r="P11" s="346"/>
      <c r="Q11" s="346"/>
      <c r="R11" s="346"/>
      <c r="S11" s="346"/>
      <c r="T11" s="346"/>
    </row>
    <row r="12" spans="1:34" s="347" customFormat="1" ht="16.5" customHeight="1">
      <c r="A12" s="345">
        <f t="shared" si="3"/>
        <v>40728</v>
      </c>
      <c r="B12" s="35" t="str">
        <f t="shared" si="0"/>
        <v xml:space="preserve"> </v>
      </c>
      <c r="C12" s="36"/>
      <c r="D12" s="36"/>
      <c r="E12" s="37">
        <f t="shared" si="1"/>
        <v>30</v>
      </c>
      <c r="F12" s="38">
        <f t="shared" si="5"/>
        <v>0</v>
      </c>
      <c r="G12" s="39">
        <f t="shared" si="2"/>
        <v>0</v>
      </c>
      <c r="H12" s="39">
        <f t="shared" si="6"/>
        <v>0</v>
      </c>
      <c r="I12" s="40" t="str">
        <f t="shared" si="4"/>
        <v xml:space="preserve"> </v>
      </c>
      <c r="J12" s="41"/>
      <c r="K12" s="348">
        <f>SUM(G9:G12)</f>
        <v>0</v>
      </c>
      <c r="L12" s="346"/>
      <c r="M12" s="346"/>
      <c r="N12" s="346"/>
      <c r="O12" s="346"/>
      <c r="P12" s="346"/>
      <c r="Q12" s="346"/>
      <c r="R12" s="346"/>
      <c r="S12" s="346"/>
      <c r="T12" s="346"/>
    </row>
    <row r="13" spans="1:34" s="347" customFormat="1" ht="16.5" customHeight="1">
      <c r="A13" s="345">
        <f t="shared" si="3"/>
        <v>40729</v>
      </c>
      <c r="B13" s="35" t="str">
        <f t="shared" si="0"/>
        <v xml:space="preserve"> </v>
      </c>
      <c r="C13" s="36"/>
      <c r="D13" s="36"/>
      <c r="E13" s="37">
        <f t="shared" si="1"/>
        <v>30</v>
      </c>
      <c r="F13" s="38">
        <f t="shared" si="5"/>
        <v>0</v>
      </c>
      <c r="G13" s="39">
        <f t="shared" si="2"/>
        <v>0</v>
      </c>
      <c r="H13" s="39">
        <f t="shared" si="6"/>
        <v>0</v>
      </c>
      <c r="I13" s="40" t="str">
        <f t="shared" si="4"/>
        <v xml:space="preserve"> </v>
      </c>
      <c r="J13" s="41"/>
      <c r="K13" s="346"/>
      <c r="L13" s="346"/>
      <c r="M13" s="346"/>
      <c r="N13" s="346"/>
      <c r="O13" s="346"/>
      <c r="P13" s="346"/>
      <c r="Q13" s="346"/>
      <c r="R13" s="346"/>
      <c r="S13" s="346"/>
      <c r="T13" s="346"/>
    </row>
    <row r="14" spans="1:34" s="347" customFormat="1" ht="16.5" customHeight="1">
      <c r="A14" s="345">
        <f t="shared" si="3"/>
        <v>40730</v>
      </c>
      <c r="B14" s="35" t="str">
        <f t="shared" si="0"/>
        <v xml:space="preserve"> </v>
      </c>
      <c r="C14" s="36"/>
      <c r="D14" s="36"/>
      <c r="E14" s="37">
        <f t="shared" si="1"/>
        <v>30</v>
      </c>
      <c r="F14" s="38">
        <f t="shared" si="5"/>
        <v>0</v>
      </c>
      <c r="G14" s="39">
        <f t="shared" si="2"/>
        <v>0</v>
      </c>
      <c r="H14" s="39">
        <f t="shared" si="6"/>
        <v>0</v>
      </c>
      <c r="I14" s="40" t="str">
        <f t="shared" si="4"/>
        <v xml:space="preserve"> </v>
      </c>
      <c r="J14" s="41"/>
      <c r="K14" s="346"/>
      <c r="L14" s="346"/>
      <c r="M14" s="346"/>
      <c r="N14" s="346"/>
      <c r="O14" s="346"/>
      <c r="P14" s="346"/>
      <c r="Q14" s="346"/>
      <c r="R14" s="346"/>
      <c r="S14" s="346"/>
      <c r="T14" s="346"/>
    </row>
    <row r="15" spans="1:34" s="347" customFormat="1" ht="16.5" customHeight="1">
      <c r="A15" s="345">
        <f t="shared" si="3"/>
        <v>40731</v>
      </c>
      <c r="B15" s="35" t="str">
        <f t="shared" si="0"/>
        <v xml:space="preserve"> </v>
      </c>
      <c r="C15" s="36"/>
      <c r="D15" s="36"/>
      <c r="E15" s="37">
        <f t="shared" si="1"/>
        <v>30</v>
      </c>
      <c r="F15" s="38">
        <f t="shared" si="5"/>
        <v>0</v>
      </c>
      <c r="G15" s="39">
        <f t="shared" si="2"/>
        <v>0</v>
      </c>
      <c r="H15" s="39">
        <f t="shared" si="6"/>
        <v>0</v>
      </c>
      <c r="I15" s="40" t="str">
        <f t="shared" si="4"/>
        <v xml:space="preserve"> </v>
      </c>
      <c r="J15" s="41"/>
      <c r="K15" s="346"/>
      <c r="L15" s="346"/>
      <c r="M15" s="346"/>
      <c r="N15" s="346"/>
      <c r="O15" s="346"/>
      <c r="P15" s="346"/>
      <c r="Q15" s="346"/>
      <c r="R15" s="346"/>
      <c r="S15" s="346"/>
      <c r="T15" s="346"/>
    </row>
    <row r="16" spans="1:34" s="347" customFormat="1" ht="16.5" customHeight="1">
      <c r="A16" s="345">
        <f t="shared" si="3"/>
        <v>40732</v>
      </c>
      <c r="B16" s="35" t="str">
        <f t="shared" si="0"/>
        <v xml:space="preserve"> </v>
      </c>
      <c r="C16" s="36"/>
      <c r="D16" s="36"/>
      <c r="E16" s="37">
        <f t="shared" si="1"/>
        <v>30</v>
      </c>
      <c r="F16" s="38">
        <f t="shared" si="5"/>
        <v>0</v>
      </c>
      <c r="G16" s="39">
        <f t="shared" si="2"/>
        <v>0</v>
      </c>
      <c r="H16" s="39">
        <f t="shared" si="6"/>
        <v>0</v>
      </c>
      <c r="I16" s="40" t="str">
        <f t="shared" si="4"/>
        <v xml:space="preserve"> </v>
      </c>
      <c r="J16" s="41"/>
      <c r="K16" s="346"/>
      <c r="L16" s="346"/>
      <c r="M16" s="346"/>
      <c r="N16" s="346"/>
      <c r="O16" s="346"/>
      <c r="P16" s="346"/>
      <c r="Q16" s="346"/>
      <c r="R16" s="346"/>
      <c r="S16" s="346"/>
      <c r="T16" s="346"/>
    </row>
    <row r="17" spans="1:20" s="347" customFormat="1" ht="16.5" customHeight="1">
      <c r="A17" s="345">
        <f t="shared" si="3"/>
        <v>40733</v>
      </c>
      <c r="B17" s="35" t="str">
        <f t="shared" si="0"/>
        <v>F</v>
      </c>
      <c r="C17" s="36"/>
      <c r="D17" s="36"/>
      <c r="E17" s="37">
        <f t="shared" si="1"/>
        <v>0</v>
      </c>
      <c r="F17" s="38">
        <f t="shared" si="5"/>
        <v>0</v>
      </c>
      <c r="G17" s="39">
        <f t="shared" si="2"/>
        <v>0</v>
      </c>
      <c r="H17" s="39">
        <f t="shared" si="6"/>
        <v>0</v>
      </c>
      <c r="I17" s="40" t="str">
        <f t="shared" si="4"/>
        <v>Frei</v>
      </c>
      <c r="J17" s="41"/>
      <c r="K17" s="346"/>
      <c r="L17" s="346"/>
      <c r="M17" s="346"/>
      <c r="N17" s="346"/>
      <c r="O17" s="346"/>
      <c r="P17" s="346"/>
      <c r="Q17" s="346"/>
      <c r="R17" s="346"/>
      <c r="S17" s="346"/>
      <c r="T17" s="346"/>
    </row>
    <row r="18" spans="1:20" s="347" customFormat="1" ht="16.5" customHeight="1">
      <c r="A18" s="345">
        <f t="shared" si="3"/>
        <v>40734</v>
      </c>
      <c r="B18" s="35" t="str">
        <f t="shared" si="0"/>
        <v>F</v>
      </c>
      <c r="C18" s="36"/>
      <c r="D18" s="36"/>
      <c r="E18" s="37">
        <f t="shared" si="1"/>
        <v>0</v>
      </c>
      <c r="F18" s="38">
        <f t="shared" si="5"/>
        <v>0</v>
      </c>
      <c r="G18" s="39">
        <f t="shared" si="2"/>
        <v>0</v>
      </c>
      <c r="H18" s="39">
        <f t="shared" si="6"/>
        <v>0</v>
      </c>
      <c r="I18" s="40" t="str">
        <f t="shared" si="4"/>
        <v>Frei</v>
      </c>
      <c r="J18" s="41"/>
      <c r="K18" s="346"/>
      <c r="L18" s="346"/>
      <c r="M18" s="346"/>
      <c r="N18" s="346"/>
      <c r="O18" s="346"/>
      <c r="P18" s="346"/>
      <c r="Q18" s="346"/>
      <c r="R18" s="346"/>
      <c r="S18" s="346"/>
      <c r="T18" s="346"/>
    </row>
    <row r="19" spans="1:20" s="347" customFormat="1" ht="16.5" customHeight="1">
      <c r="A19" s="345">
        <f t="shared" si="3"/>
        <v>40735</v>
      </c>
      <c r="B19" s="35" t="str">
        <f t="shared" si="0"/>
        <v xml:space="preserve"> </v>
      </c>
      <c r="C19" s="36"/>
      <c r="D19" s="36"/>
      <c r="E19" s="37">
        <f t="shared" si="1"/>
        <v>30</v>
      </c>
      <c r="F19" s="38">
        <f t="shared" si="5"/>
        <v>0</v>
      </c>
      <c r="G19" s="39">
        <f t="shared" si="2"/>
        <v>0</v>
      </c>
      <c r="H19" s="39">
        <f t="shared" si="6"/>
        <v>0</v>
      </c>
      <c r="I19" s="40" t="str">
        <f t="shared" si="4"/>
        <v xml:space="preserve"> </v>
      </c>
      <c r="J19" s="41"/>
      <c r="K19" s="348">
        <f>SUM(G15:G19)</f>
        <v>0</v>
      </c>
      <c r="L19" s="346"/>
      <c r="M19" s="346"/>
      <c r="N19" s="346"/>
      <c r="O19" s="346"/>
      <c r="P19" s="346"/>
      <c r="Q19" s="346"/>
      <c r="R19" s="346"/>
      <c r="S19" s="346"/>
      <c r="T19" s="346"/>
    </row>
    <row r="20" spans="1:20" s="347" customFormat="1" ht="16.5" customHeight="1">
      <c r="A20" s="345">
        <f t="shared" si="3"/>
        <v>40736</v>
      </c>
      <c r="B20" s="35" t="str">
        <f t="shared" si="0"/>
        <v xml:space="preserve"> </v>
      </c>
      <c r="C20" s="36"/>
      <c r="D20" s="36"/>
      <c r="E20" s="37">
        <f t="shared" si="1"/>
        <v>30</v>
      </c>
      <c r="F20" s="38">
        <f t="shared" si="5"/>
        <v>0</v>
      </c>
      <c r="G20" s="39">
        <f t="shared" si="2"/>
        <v>0</v>
      </c>
      <c r="H20" s="39">
        <f t="shared" si="6"/>
        <v>0</v>
      </c>
      <c r="I20" s="40" t="str">
        <f t="shared" si="4"/>
        <v xml:space="preserve"> </v>
      </c>
      <c r="J20" s="41"/>
      <c r="K20" s="346"/>
      <c r="L20" s="346"/>
      <c r="M20" s="346"/>
      <c r="N20" s="346"/>
      <c r="O20" s="346"/>
      <c r="P20" s="346"/>
      <c r="Q20" s="346"/>
      <c r="R20" s="346"/>
      <c r="S20" s="346"/>
      <c r="T20" s="346"/>
    </row>
    <row r="21" spans="1:20" s="347" customFormat="1" ht="16.5" customHeight="1">
      <c r="A21" s="345">
        <f t="shared" si="3"/>
        <v>40737</v>
      </c>
      <c r="B21" s="35" t="str">
        <f t="shared" si="0"/>
        <v xml:space="preserve"> </v>
      </c>
      <c r="C21" s="36"/>
      <c r="D21" s="36"/>
      <c r="E21" s="37">
        <f t="shared" si="1"/>
        <v>30</v>
      </c>
      <c r="F21" s="38">
        <f t="shared" si="5"/>
        <v>0</v>
      </c>
      <c r="G21" s="39">
        <f t="shared" si="2"/>
        <v>0</v>
      </c>
      <c r="H21" s="39">
        <f t="shared" si="6"/>
        <v>0</v>
      </c>
      <c r="I21" s="40" t="str">
        <f t="shared" si="4"/>
        <v xml:space="preserve"> </v>
      </c>
      <c r="J21" s="41"/>
      <c r="K21" s="346"/>
      <c r="L21" s="346"/>
      <c r="M21" s="346"/>
      <c r="N21" s="346"/>
      <c r="O21" s="346"/>
      <c r="P21" s="346"/>
      <c r="Q21" s="346"/>
      <c r="R21" s="346"/>
      <c r="S21" s="346"/>
      <c r="T21" s="346"/>
    </row>
    <row r="22" spans="1:20" s="347" customFormat="1" ht="16.5" customHeight="1">
      <c r="A22" s="345">
        <f t="shared" si="3"/>
        <v>40738</v>
      </c>
      <c r="B22" s="35" t="str">
        <f t="shared" si="0"/>
        <v xml:space="preserve"> </v>
      </c>
      <c r="C22" s="36"/>
      <c r="D22" s="36"/>
      <c r="E22" s="37">
        <f t="shared" si="1"/>
        <v>30</v>
      </c>
      <c r="F22" s="38">
        <f t="shared" si="5"/>
        <v>0</v>
      </c>
      <c r="G22" s="39">
        <f t="shared" si="2"/>
        <v>0</v>
      </c>
      <c r="H22" s="39">
        <f t="shared" si="6"/>
        <v>0</v>
      </c>
      <c r="I22" s="40" t="str">
        <f t="shared" si="4"/>
        <v xml:space="preserve"> </v>
      </c>
      <c r="J22" s="41"/>
      <c r="K22" s="346"/>
      <c r="L22" s="346"/>
      <c r="M22" s="346"/>
      <c r="N22" s="346"/>
      <c r="O22" s="346"/>
      <c r="P22" s="346"/>
      <c r="Q22" s="346"/>
      <c r="R22" s="346"/>
      <c r="S22" s="346"/>
      <c r="T22" s="346"/>
    </row>
    <row r="23" spans="1:20" s="347" customFormat="1" ht="16.5" customHeight="1">
      <c r="A23" s="345">
        <f t="shared" si="3"/>
        <v>40739</v>
      </c>
      <c r="B23" s="35" t="str">
        <f t="shared" si="0"/>
        <v xml:space="preserve"> </v>
      </c>
      <c r="C23" s="45"/>
      <c r="D23" s="45"/>
      <c r="E23" s="37">
        <f t="shared" si="1"/>
        <v>30</v>
      </c>
      <c r="F23" s="38">
        <f t="shared" si="5"/>
        <v>0</v>
      </c>
      <c r="G23" s="39">
        <f t="shared" si="2"/>
        <v>0</v>
      </c>
      <c r="H23" s="39">
        <f t="shared" si="6"/>
        <v>0</v>
      </c>
      <c r="I23" s="40" t="str">
        <f t="shared" si="4"/>
        <v xml:space="preserve"> </v>
      </c>
      <c r="J23" s="41"/>
      <c r="K23" s="346"/>
      <c r="L23" s="346"/>
      <c r="M23" s="346"/>
      <c r="N23" s="346"/>
      <c r="O23" s="346"/>
      <c r="P23" s="346"/>
      <c r="Q23" s="346"/>
      <c r="R23" s="346"/>
      <c r="S23" s="346"/>
      <c r="T23" s="346"/>
    </row>
    <row r="24" spans="1:20" s="347" customFormat="1" ht="16.5" customHeight="1">
      <c r="A24" s="345">
        <f t="shared" si="3"/>
        <v>40740</v>
      </c>
      <c r="B24" s="35" t="str">
        <f t="shared" si="0"/>
        <v>F</v>
      </c>
      <c r="C24" s="36"/>
      <c r="D24" s="36"/>
      <c r="E24" s="37">
        <f t="shared" si="1"/>
        <v>0</v>
      </c>
      <c r="F24" s="38">
        <f t="shared" si="5"/>
        <v>0</v>
      </c>
      <c r="G24" s="39">
        <f t="shared" si="2"/>
        <v>0</v>
      </c>
      <c r="H24" s="39">
        <f t="shared" si="6"/>
        <v>0</v>
      </c>
      <c r="I24" s="40" t="str">
        <f t="shared" si="4"/>
        <v>Frei</v>
      </c>
      <c r="J24" s="41"/>
      <c r="K24" s="346"/>
      <c r="L24" s="349"/>
      <c r="M24" s="346"/>
      <c r="N24" s="346"/>
      <c r="O24" s="346"/>
      <c r="P24" s="346"/>
      <c r="Q24" s="346"/>
      <c r="R24" s="346"/>
      <c r="S24" s="346"/>
      <c r="T24" s="346"/>
    </row>
    <row r="25" spans="1:20" s="347" customFormat="1" ht="16.5" customHeight="1">
      <c r="A25" s="345">
        <f t="shared" si="3"/>
        <v>40741</v>
      </c>
      <c r="B25" s="35" t="str">
        <f t="shared" si="0"/>
        <v>F</v>
      </c>
      <c r="C25" s="36"/>
      <c r="D25" s="36"/>
      <c r="E25" s="37">
        <f t="shared" si="1"/>
        <v>0</v>
      </c>
      <c r="F25" s="38">
        <f t="shared" si="5"/>
        <v>0</v>
      </c>
      <c r="G25" s="39">
        <f t="shared" ref="G25:G39" si="7">IF(B25="ÜB",HOUR(D25)*60-HOUR(C25)*60+MINUTE(D25)-MINUTE(C25)-E25,IF(B25="ÜA",-$I$5,IF(D25&gt;0,HOUR(D25)*60-HOUR(C25)*60+MINUTE(D25)-MINUTE(C25)-$I$5-E25,0)))</f>
        <v>0</v>
      </c>
      <c r="H25" s="39">
        <f t="shared" si="6"/>
        <v>0</v>
      </c>
      <c r="I25" s="40" t="str">
        <f t="shared" si="4"/>
        <v>Frei</v>
      </c>
      <c r="J25" s="41"/>
      <c r="K25" s="346"/>
      <c r="L25" s="346"/>
      <c r="M25" s="346"/>
      <c r="N25" s="346"/>
      <c r="O25" s="346"/>
      <c r="P25" s="346"/>
      <c r="Q25" s="346"/>
      <c r="R25" s="346"/>
      <c r="S25" s="346"/>
      <c r="T25" s="346"/>
    </row>
    <row r="26" spans="1:20" s="347" customFormat="1" ht="16.5" customHeight="1">
      <c r="A26" s="345">
        <f t="shared" si="3"/>
        <v>40742</v>
      </c>
      <c r="B26" s="35" t="str">
        <f t="shared" si="0"/>
        <v xml:space="preserve"> </v>
      </c>
      <c r="C26" s="36"/>
      <c r="D26" s="36"/>
      <c r="E26" s="37">
        <f t="shared" si="1"/>
        <v>30</v>
      </c>
      <c r="F26" s="38">
        <f t="shared" si="5"/>
        <v>0</v>
      </c>
      <c r="G26" s="39">
        <f t="shared" si="7"/>
        <v>0</v>
      </c>
      <c r="H26" s="39">
        <f t="shared" si="6"/>
        <v>0</v>
      </c>
      <c r="I26" s="40" t="str">
        <f t="shared" si="4"/>
        <v xml:space="preserve"> </v>
      </c>
      <c r="J26" s="41"/>
      <c r="K26" s="348">
        <f>SUM(G22:G26)</f>
        <v>0</v>
      </c>
      <c r="L26" s="346"/>
      <c r="M26" s="346"/>
      <c r="N26" s="346"/>
      <c r="O26" s="346"/>
      <c r="P26" s="346"/>
      <c r="Q26" s="346"/>
      <c r="R26" s="346"/>
      <c r="S26" s="346"/>
      <c r="T26" s="346"/>
    </row>
    <row r="27" spans="1:20" s="347" customFormat="1" ht="16.5" customHeight="1">
      <c r="A27" s="345">
        <f t="shared" si="3"/>
        <v>40743</v>
      </c>
      <c r="B27" s="35" t="str">
        <f t="shared" si="0"/>
        <v xml:space="preserve"> </v>
      </c>
      <c r="C27" s="36"/>
      <c r="D27" s="36"/>
      <c r="E27" s="37">
        <f t="shared" si="1"/>
        <v>30</v>
      </c>
      <c r="F27" s="38">
        <f t="shared" ref="F27:F39" si="8">D27-C27</f>
        <v>0</v>
      </c>
      <c r="G27" s="39">
        <f t="shared" si="7"/>
        <v>0</v>
      </c>
      <c r="H27" s="39">
        <f t="shared" ref="H27:H40" si="9">H26+G27</f>
        <v>0</v>
      </c>
      <c r="I27" s="40" t="str">
        <f t="shared" si="4"/>
        <v xml:space="preserve"> </v>
      </c>
      <c r="J27" s="41"/>
      <c r="K27" s="346"/>
      <c r="L27" s="346"/>
      <c r="M27" s="346"/>
      <c r="N27" s="346"/>
      <c r="O27" s="346"/>
      <c r="P27" s="346"/>
      <c r="Q27" s="346"/>
      <c r="R27" s="346"/>
      <c r="S27" s="346"/>
      <c r="T27" s="346"/>
    </row>
    <row r="28" spans="1:20" s="347" customFormat="1" ht="16.5" customHeight="1">
      <c r="A28" s="345">
        <f t="shared" si="3"/>
        <v>40744</v>
      </c>
      <c r="B28" s="35" t="str">
        <f t="shared" si="0"/>
        <v xml:space="preserve"> </v>
      </c>
      <c r="C28" s="36"/>
      <c r="D28" s="36"/>
      <c r="E28" s="37">
        <f t="shared" si="1"/>
        <v>30</v>
      </c>
      <c r="F28" s="38">
        <f t="shared" si="8"/>
        <v>0</v>
      </c>
      <c r="G28" s="39">
        <f t="shared" si="7"/>
        <v>0</v>
      </c>
      <c r="H28" s="39">
        <f t="shared" si="9"/>
        <v>0</v>
      </c>
      <c r="I28" s="40" t="str">
        <f t="shared" si="4"/>
        <v xml:space="preserve"> </v>
      </c>
      <c r="J28" s="41"/>
      <c r="K28" s="346"/>
      <c r="L28" s="346"/>
      <c r="M28" s="346"/>
      <c r="N28" s="346"/>
      <c r="O28" s="346"/>
      <c r="P28" s="346"/>
      <c r="Q28" s="346"/>
      <c r="R28" s="346"/>
      <c r="S28" s="346"/>
      <c r="T28" s="346"/>
    </row>
    <row r="29" spans="1:20" s="347" customFormat="1" ht="16.5" customHeight="1">
      <c r="A29" s="345">
        <f t="shared" si="3"/>
        <v>40745</v>
      </c>
      <c r="B29" s="35" t="str">
        <f t="shared" si="0"/>
        <v xml:space="preserve"> </v>
      </c>
      <c r="C29" s="36"/>
      <c r="D29" s="36"/>
      <c r="E29" s="37">
        <f t="shared" si="1"/>
        <v>30</v>
      </c>
      <c r="F29" s="38">
        <f t="shared" si="8"/>
        <v>0</v>
      </c>
      <c r="G29" s="39">
        <f t="shared" si="7"/>
        <v>0</v>
      </c>
      <c r="H29" s="39">
        <f t="shared" si="9"/>
        <v>0</v>
      </c>
      <c r="I29" s="40" t="str">
        <f t="shared" si="4"/>
        <v xml:space="preserve"> </v>
      </c>
      <c r="J29" s="41"/>
      <c r="K29" s="346"/>
      <c r="L29" s="346"/>
      <c r="M29" s="346"/>
      <c r="N29" s="346"/>
      <c r="O29" s="346"/>
      <c r="P29" s="346"/>
      <c r="Q29" s="346"/>
      <c r="R29" s="346"/>
      <c r="S29" s="346"/>
      <c r="T29" s="346"/>
    </row>
    <row r="30" spans="1:20" s="347" customFormat="1" ht="16.5" customHeight="1">
      <c r="A30" s="345">
        <f t="shared" si="3"/>
        <v>40746</v>
      </c>
      <c r="B30" s="35" t="str">
        <f t="shared" si="0"/>
        <v xml:space="preserve"> </v>
      </c>
      <c r="C30" s="36"/>
      <c r="D30" s="36"/>
      <c r="E30" s="37">
        <f t="shared" si="1"/>
        <v>30</v>
      </c>
      <c r="F30" s="38">
        <f t="shared" si="8"/>
        <v>0</v>
      </c>
      <c r="G30" s="39">
        <f t="shared" si="7"/>
        <v>0</v>
      </c>
      <c r="H30" s="39">
        <f t="shared" si="9"/>
        <v>0</v>
      </c>
      <c r="I30" s="40" t="str">
        <f t="shared" si="4"/>
        <v xml:space="preserve"> </v>
      </c>
      <c r="J30" s="41"/>
      <c r="K30" s="346"/>
      <c r="L30" s="346"/>
      <c r="M30" s="346"/>
      <c r="N30" s="346"/>
      <c r="O30" s="346"/>
      <c r="P30" s="346"/>
      <c r="Q30" s="346"/>
      <c r="R30" s="346"/>
      <c r="S30" s="346"/>
      <c r="T30" s="346"/>
    </row>
    <row r="31" spans="1:20" s="347" customFormat="1" ht="16.5" customHeight="1">
      <c r="A31" s="345">
        <f t="shared" si="3"/>
        <v>40747</v>
      </c>
      <c r="B31" s="35" t="str">
        <f t="shared" si="0"/>
        <v>F</v>
      </c>
      <c r="C31" s="36"/>
      <c r="D31" s="36"/>
      <c r="E31" s="37">
        <f t="shared" si="1"/>
        <v>0</v>
      </c>
      <c r="F31" s="38">
        <f t="shared" si="8"/>
        <v>0</v>
      </c>
      <c r="G31" s="39">
        <f t="shared" si="7"/>
        <v>0</v>
      </c>
      <c r="H31" s="39">
        <f t="shared" si="9"/>
        <v>0</v>
      </c>
      <c r="I31" s="40" t="str">
        <f t="shared" si="4"/>
        <v>Frei</v>
      </c>
      <c r="J31" s="41"/>
      <c r="K31" s="346"/>
      <c r="L31" s="346"/>
      <c r="M31" s="346"/>
      <c r="N31" s="346"/>
      <c r="O31" s="346"/>
      <c r="P31" s="346"/>
      <c r="Q31" s="346"/>
      <c r="R31" s="346"/>
      <c r="S31" s="346"/>
      <c r="T31" s="346"/>
    </row>
    <row r="32" spans="1:20" s="347" customFormat="1" ht="16.5" customHeight="1">
      <c r="A32" s="345">
        <f t="shared" si="3"/>
        <v>40748</v>
      </c>
      <c r="B32" s="35" t="str">
        <f t="shared" si="0"/>
        <v>F</v>
      </c>
      <c r="C32" s="36"/>
      <c r="D32" s="36"/>
      <c r="E32" s="37">
        <f t="shared" si="1"/>
        <v>0</v>
      </c>
      <c r="F32" s="38">
        <f t="shared" si="8"/>
        <v>0</v>
      </c>
      <c r="G32" s="39">
        <f t="shared" si="7"/>
        <v>0</v>
      </c>
      <c r="H32" s="39">
        <f t="shared" si="9"/>
        <v>0</v>
      </c>
      <c r="I32" s="40" t="str">
        <f t="shared" si="4"/>
        <v>Frei</v>
      </c>
      <c r="J32" s="41"/>
      <c r="K32" s="346"/>
      <c r="L32" s="346"/>
      <c r="M32" s="346"/>
      <c r="N32" s="346"/>
      <c r="O32" s="346"/>
      <c r="P32" s="346"/>
      <c r="Q32" s="346"/>
      <c r="R32" s="346"/>
      <c r="S32" s="346"/>
      <c r="T32" s="346"/>
    </row>
    <row r="33" spans="1:20" s="347" customFormat="1" ht="16.5" customHeight="1">
      <c r="A33" s="345">
        <f t="shared" si="3"/>
        <v>40749</v>
      </c>
      <c r="B33" s="35" t="str">
        <f t="shared" si="0"/>
        <v xml:space="preserve"> </v>
      </c>
      <c r="C33" s="36"/>
      <c r="D33" s="36"/>
      <c r="E33" s="37">
        <f t="shared" si="1"/>
        <v>30</v>
      </c>
      <c r="F33" s="38">
        <f t="shared" si="8"/>
        <v>0</v>
      </c>
      <c r="G33" s="39">
        <f t="shared" si="7"/>
        <v>0</v>
      </c>
      <c r="H33" s="39">
        <f t="shared" si="9"/>
        <v>0</v>
      </c>
      <c r="I33" s="40" t="str">
        <f t="shared" si="4"/>
        <v xml:space="preserve"> </v>
      </c>
      <c r="J33" s="41"/>
      <c r="K33" s="348">
        <f>SUM(G29:G33)</f>
        <v>0</v>
      </c>
      <c r="L33" s="346"/>
      <c r="M33" s="346"/>
      <c r="N33" s="346"/>
      <c r="O33" s="346"/>
      <c r="P33" s="346"/>
      <c r="Q33" s="346"/>
      <c r="R33" s="346"/>
      <c r="S33" s="346"/>
      <c r="T33" s="346"/>
    </row>
    <row r="34" spans="1:20" s="347" customFormat="1" ht="16.5" customHeight="1">
      <c r="A34" s="345">
        <f t="shared" si="3"/>
        <v>40750</v>
      </c>
      <c r="B34" s="35" t="str">
        <f t="shared" si="0"/>
        <v xml:space="preserve"> </v>
      </c>
      <c r="C34" s="36"/>
      <c r="D34" s="36"/>
      <c r="E34" s="37">
        <f t="shared" si="1"/>
        <v>30</v>
      </c>
      <c r="F34" s="38">
        <f t="shared" si="8"/>
        <v>0</v>
      </c>
      <c r="G34" s="39">
        <f t="shared" si="7"/>
        <v>0</v>
      </c>
      <c r="H34" s="39">
        <f t="shared" si="9"/>
        <v>0</v>
      </c>
      <c r="I34" s="40" t="str">
        <f t="shared" si="4"/>
        <v xml:space="preserve"> </v>
      </c>
      <c r="J34" s="41"/>
      <c r="K34" s="346"/>
      <c r="L34" s="346"/>
      <c r="M34" s="346"/>
      <c r="N34" s="346"/>
      <c r="O34" s="346"/>
      <c r="P34" s="346"/>
      <c r="Q34" s="346"/>
      <c r="R34" s="346"/>
      <c r="S34" s="346"/>
      <c r="T34" s="346"/>
    </row>
    <row r="35" spans="1:20" s="347" customFormat="1" ht="16.5" customHeight="1">
      <c r="A35" s="345">
        <f t="shared" si="3"/>
        <v>40751</v>
      </c>
      <c r="B35" s="35" t="str">
        <f t="shared" si="0"/>
        <v xml:space="preserve"> </v>
      </c>
      <c r="C35" s="47"/>
      <c r="D35" s="36"/>
      <c r="E35" s="37">
        <f t="shared" si="1"/>
        <v>30</v>
      </c>
      <c r="F35" s="38">
        <f t="shared" si="8"/>
        <v>0</v>
      </c>
      <c r="G35" s="39">
        <f t="shared" si="7"/>
        <v>0</v>
      </c>
      <c r="H35" s="39">
        <f t="shared" si="9"/>
        <v>0</v>
      </c>
      <c r="I35" s="40" t="str">
        <f t="shared" si="4"/>
        <v xml:space="preserve"> </v>
      </c>
      <c r="J35" s="41"/>
      <c r="K35" s="346"/>
      <c r="L35" s="346"/>
      <c r="M35" s="346"/>
      <c r="N35" s="346"/>
      <c r="O35" s="346"/>
      <c r="P35" s="346"/>
      <c r="Q35" s="346"/>
      <c r="R35" s="346"/>
      <c r="S35" s="346"/>
      <c r="T35" s="346"/>
    </row>
    <row r="36" spans="1:20" s="347" customFormat="1" ht="16.5" customHeight="1">
      <c r="A36" s="345">
        <f t="shared" si="3"/>
        <v>40752</v>
      </c>
      <c r="B36" s="35" t="str">
        <f t="shared" si="0"/>
        <v xml:space="preserve"> </v>
      </c>
      <c r="C36" s="48"/>
      <c r="D36" s="47"/>
      <c r="E36" s="37">
        <f t="shared" si="1"/>
        <v>30</v>
      </c>
      <c r="F36" s="38">
        <f t="shared" si="8"/>
        <v>0</v>
      </c>
      <c r="G36" s="39">
        <f t="shared" si="7"/>
        <v>0</v>
      </c>
      <c r="H36" s="39">
        <f t="shared" si="9"/>
        <v>0</v>
      </c>
      <c r="I36" s="40" t="str">
        <f t="shared" si="4"/>
        <v xml:space="preserve"> </v>
      </c>
      <c r="J36" s="41"/>
      <c r="K36" s="346"/>
      <c r="L36" s="346"/>
      <c r="M36" s="346"/>
      <c r="N36" s="346"/>
      <c r="O36" s="346"/>
      <c r="P36" s="346"/>
      <c r="Q36" s="346"/>
      <c r="R36" s="346"/>
      <c r="S36" s="346"/>
      <c r="T36" s="346"/>
    </row>
    <row r="37" spans="1:20" s="347" customFormat="1" ht="16.5" customHeight="1">
      <c r="A37" s="345">
        <f>IF(DAY(A36+1)&lt;5," ",A36+1)</f>
        <v>40753</v>
      </c>
      <c r="B37" s="35" t="str">
        <f t="shared" si="0"/>
        <v xml:space="preserve"> </v>
      </c>
      <c r="C37" s="36"/>
      <c r="D37" s="36"/>
      <c r="E37" s="37">
        <f t="shared" si="1"/>
        <v>30</v>
      </c>
      <c r="F37" s="38">
        <f t="shared" si="8"/>
        <v>0</v>
      </c>
      <c r="G37" s="39">
        <f t="shared" si="7"/>
        <v>0</v>
      </c>
      <c r="H37" s="39">
        <f t="shared" si="9"/>
        <v>0</v>
      </c>
      <c r="I37" s="40" t="str">
        <f t="shared" si="4"/>
        <v xml:space="preserve"> </v>
      </c>
      <c r="J37" s="41"/>
      <c r="K37" s="346"/>
      <c r="L37" s="346"/>
      <c r="M37" s="346"/>
      <c r="N37" s="346"/>
      <c r="O37" s="346"/>
      <c r="P37" s="346"/>
      <c r="Q37" s="346"/>
      <c r="R37" s="346"/>
      <c r="S37" s="346"/>
      <c r="T37" s="346"/>
    </row>
    <row r="38" spans="1:20" s="347" customFormat="1" ht="16.5" customHeight="1">
      <c r="A38" s="345">
        <f>IF(A37=" "," ",IF(DAY(A37+1)&lt;5," ",A37+1))</f>
        <v>40754</v>
      </c>
      <c r="B38" s="35" t="str">
        <f t="shared" si="0"/>
        <v>F</v>
      </c>
      <c r="C38" s="36"/>
      <c r="D38" s="36"/>
      <c r="E38" s="37">
        <f t="shared" si="1"/>
        <v>0</v>
      </c>
      <c r="F38" s="38">
        <f t="shared" si="8"/>
        <v>0</v>
      </c>
      <c r="G38" s="39">
        <f t="shared" si="7"/>
        <v>0</v>
      </c>
      <c r="H38" s="39">
        <f t="shared" si="9"/>
        <v>0</v>
      </c>
      <c r="I38" s="40" t="str">
        <f t="shared" si="4"/>
        <v>Frei</v>
      </c>
      <c r="J38" s="41"/>
      <c r="K38" s="346"/>
      <c r="L38" s="346"/>
      <c r="M38" s="346"/>
      <c r="N38" s="346"/>
      <c r="O38" s="346"/>
      <c r="P38" s="346"/>
      <c r="Q38" s="346"/>
      <c r="R38" s="346"/>
      <c r="S38" s="346"/>
      <c r="T38" s="346"/>
    </row>
    <row r="39" spans="1:20" s="347" customFormat="1" ht="16.5" customHeight="1">
      <c r="A39" s="345">
        <f>IF(A38=" "," ",IF(DAY(A38+1)&lt;5," ",A38+1))</f>
        <v>40755</v>
      </c>
      <c r="B39" s="35" t="str">
        <f t="shared" si="0"/>
        <v>F</v>
      </c>
      <c r="C39" s="36"/>
      <c r="D39" s="36"/>
      <c r="E39" s="37">
        <f t="shared" si="1"/>
        <v>0</v>
      </c>
      <c r="F39" s="38">
        <f t="shared" si="8"/>
        <v>0</v>
      </c>
      <c r="G39" s="39">
        <f t="shared" si="7"/>
        <v>0</v>
      </c>
      <c r="H39" s="39">
        <f t="shared" si="9"/>
        <v>0</v>
      </c>
      <c r="I39" s="40" t="str">
        <f t="shared" si="4"/>
        <v>Frei</v>
      </c>
      <c r="J39" s="41"/>
      <c r="K39" s="348">
        <f>SUM(G36:G39)</f>
        <v>0</v>
      </c>
      <c r="L39" s="346"/>
      <c r="M39" s="346"/>
      <c r="N39" s="346"/>
      <c r="O39" s="346"/>
      <c r="P39" s="346"/>
      <c r="Q39" s="346"/>
      <c r="R39" s="346"/>
      <c r="S39" s="346"/>
      <c r="T39" s="346"/>
    </row>
    <row r="40" spans="1:20" ht="16.5" customHeight="1">
      <c r="A40" s="350" t="s">
        <v>22</v>
      </c>
      <c r="B40" s="7"/>
      <c r="C40" s="50"/>
      <c r="D40" s="50"/>
      <c r="E40" s="51"/>
      <c r="F40" s="52"/>
      <c r="G40" s="42"/>
      <c r="H40" s="39">
        <f t="shared" si="9"/>
        <v>0</v>
      </c>
      <c r="I40" s="53" t="s">
        <v>23</v>
      </c>
      <c r="J40" s="54"/>
      <c r="K40" s="348">
        <f>SUM(K9:K39)</f>
        <v>0</v>
      </c>
    </row>
    <row r="41" spans="1:20">
      <c r="B41" s="351" t="s">
        <v>24</v>
      </c>
      <c r="C41" s="352">
        <f>INT(H40/I5)</f>
        <v>0</v>
      </c>
      <c r="D41" s="316" t="s">
        <v>25</v>
      </c>
      <c r="E41" s="353">
        <f>(H40-C41*I5)/60</f>
        <v>0</v>
      </c>
      <c r="F41" s="354" t="s">
        <v>26</v>
      </c>
      <c r="G41" s="355"/>
      <c r="H41" s="356" t="s">
        <v>27</v>
      </c>
      <c r="I41" s="310">
        <f>INT(H40/60)</f>
        <v>0</v>
      </c>
      <c r="J41" s="308">
        <f>H40-I41*60</f>
        <v>0</v>
      </c>
    </row>
  </sheetData>
  <mergeCells count="1">
    <mergeCell ref="C7:D7"/>
  </mergeCells>
  <conditionalFormatting sqref="F9:F39">
    <cfRule type="cellIs" dxfId="12" priority="2" stopIfTrue="1" operator="greaterThan">
      <formula>0</formula>
    </cfRule>
  </conditionalFormatting>
  <conditionalFormatting sqref="G9:H40">
    <cfRule type="cellIs" dxfId="11" priority="1" stopIfTrue="1" operator="greaterThan">
      <formula>SUM(($I$2/$I$4)/24)</formula>
    </cfRule>
  </conditionalFormatting>
  <printOptions horizontalCentered="1" verticalCentered="1"/>
  <pageMargins left="1.0236111111111112" right="0.39374999999999999" top="0.70833333333333337" bottom="0.39374999999999999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zoomScale="116" zoomScaleNormal="116" workbookViewId="0">
      <selection activeCell="C9" sqref="C9"/>
    </sheetView>
  </sheetViews>
  <sheetFormatPr baseColWidth="10" defaultColWidth="8" defaultRowHeight="12.75"/>
  <cols>
    <col min="1" max="1" width="10.75" style="357" customWidth="1"/>
    <col min="2" max="2" width="4.5" style="357" customWidth="1"/>
    <col min="3" max="4" width="6.625" style="358" customWidth="1"/>
    <col min="5" max="5" width="5.625" style="358" customWidth="1"/>
    <col min="6" max="6" width="6.75" style="358" customWidth="1"/>
    <col min="7" max="7" width="8.25" style="357" customWidth="1"/>
    <col min="8" max="8" width="7.375" style="357" customWidth="1"/>
    <col min="9" max="9" width="9.875" style="359" customWidth="1"/>
    <col min="10" max="10" width="4.375" style="357" customWidth="1"/>
    <col min="11" max="11" width="5.5" style="359" customWidth="1"/>
    <col min="12" max="16384" width="8" style="357"/>
  </cols>
  <sheetData>
    <row r="1" spans="1:34" ht="33" customHeight="1">
      <c r="A1" s="360" t="s">
        <v>0</v>
      </c>
      <c r="B1" s="361"/>
      <c r="C1" s="362"/>
      <c r="D1" s="362"/>
      <c r="E1" s="362"/>
      <c r="F1" s="362"/>
      <c r="G1" s="363"/>
      <c r="H1" s="363"/>
    </row>
    <row r="2" spans="1:34" s="363" customFormat="1" ht="15" customHeight="1">
      <c r="A2" s="789">
        <f>EDATE(Januar!A2,7)</f>
        <v>40756</v>
      </c>
      <c r="B2" s="364">
        <f>Januar!$B$2</f>
        <v>40544</v>
      </c>
      <c r="C2" s="365"/>
      <c r="D2" s="365"/>
      <c r="E2" s="365"/>
      <c r="F2" s="365"/>
      <c r="G2" s="366" t="s">
        <v>1</v>
      </c>
      <c r="H2" s="367"/>
      <c r="I2" s="73">
        <f>Januar!$I$2</f>
        <v>40</v>
      </c>
      <c r="J2" s="368" t="s">
        <v>30</v>
      </c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</row>
    <row r="3" spans="1:34" s="363" customFormat="1" ht="15" customHeight="1">
      <c r="A3" s="370" t="s">
        <v>2</v>
      </c>
      <c r="B3" s="371" t="str">
        <f>Januar!B3</f>
        <v>Mustermann</v>
      </c>
      <c r="C3" s="372"/>
      <c r="D3" s="373"/>
      <c r="E3" s="373"/>
      <c r="F3" s="374"/>
      <c r="G3" s="375" t="s">
        <v>3</v>
      </c>
      <c r="H3" s="376"/>
      <c r="I3" s="83">
        <f>Januar!$I$3</f>
        <v>1</v>
      </c>
      <c r="J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</row>
    <row r="4" spans="1:34" s="363" customFormat="1" ht="15" customHeight="1">
      <c r="A4" s="377" t="s">
        <v>4</v>
      </c>
      <c r="B4" s="378"/>
      <c r="C4" s="379"/>
      <c r="D4" s="379"/>
      <c r="E4" s="380">
        <f>Juli!H40</f>
        <v>0</v>
      </c>
      <c r="F4" s="381"/>
      <c r="G4" s="382" t="s">
        <v>5</v>
      </c>
      <c r="H4" s="383"/>
      <c r="I4" s="91">
        <f>Januar!$I$4</f>
        <v>5</v>
      </c>
      <c r="J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69"/>
      <c r="AH4" s="369"/>
    </row>
    <row r="5" spans="1:34" s="363" customFormat="1" ht="14.1" customHeight="1">
      <c r="A5" s="366" t="s">
        <v>6</v>
      </c>
      <c r="B5" s="378"/>
      <c r="C5" s="379"/>
      <c r="D5" s="384"/>
      <c r="E5" s="385"/>
      <c r="F5" s="385"/>
      <c r="G5" s="386" t="s">
        <v>7</v>
      </c>
      <c r="H5" s="387"/>
      <c r="I5" s="388">
        <f>ROUNDUP(I2*I3/I4*60,0)</f>
        <v>480</v>
      </c>
      <c r="J5" s="368" t="s">
        <v>8</v>
      </c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</row>
    <row r="6" spans="1:34" s="363" customFormat="1" ht="14.1" customHeight="1">
      <c r="A6" s="369"/>
      <c r="B6" s="389"/>
      <c r="C6" s="390"/>
      <c r="D6" s="390"/>
      <c r="E6" s="390"/>
      <c r="F6" s="390"/>
      <c r="G6" s="391"/>
      <c r="H6" s="392"/>
      <c r="I6" s="393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</row>
    <row r="7" spans="1:34" ht="13.5" customHeight="1">
      <c r="A7" s="713"/>
      <c r="B7" s="714"/>
      <c r="C7" s="801" t="s">
        <v>9</v>
      </c>
      <c r="D7" s="801"/>
      <c r="E7" s="715"/>
      <c r="F7" s="716" t="s">
        <v>10</v>
      </c>
      <c r="G7" s="717" t="s">
        <v>11</v>
      </c>
      <c r="H7" s="717" t="s">
        <v>12</v>
      </c>
      <c r="I7" s="718"/>
      <c r="J7" s="719"/>
      <c r="L7" s="359"/>
      <c r="M7" s="359"/>
      <c r="N7" s="359"/>
      <c r="O7" s="359"/>
      <c r="P7" s="359"/>
      <c r="Q7" s="359"/>
      <c r="R7" s="359"/>
      <c r="S7" s="359"/>
      <c r="T7" s="359"/>
    </row>
    <row r="8" spans="1:34" ht="12" customHeight="1">
      <c r="A8" s="720" t="s">
        <v>13</v>
      </c>
      <c r="B8" s="721" t="s">
        <v>14</v>
      </c>
      <c r="C8" s="722" t="s">
        <v>15</v>
      </c>
      <c r="D8" s="722" t="s">
        <v>16</v>
      </c>
      <c r="E8" s="722" t="s">
        <v>17</v>
      </c>
      <c r="F8" s="723" t="s">
        <v>18</v>
      </c>
      <c r="G8" s="724" t="s">
        <v>19</v>
      </c>
      <c r="H8" s="724" t="s">
        <v>20</v>
      </c>
      <c r="I8" s="725" t="s">
        <v>21</v>
      </c>
      <c r="J8" s="726"/>
      <c r="L8" s="359"/>
      <c r="M8" s="359"/>
      <c r="N8" s="359"/>
      <c r="O8" s="359"/>
      <c r="P8" s="359"/>
      <c r="Q8" s="359"/>
      <c r="R8" s="359"/>
      <c r="S8" s="359"/>
      <c r="T8" s="359"/>
    </row>
    <row r="9" spans="1:34" s="396" customFormat="1" ht="16.5" customHeight="1">
      <c r="A9" s="394">
        <f>A2</f>
        <v>40756</v>
      </c>
      <c r="B9" s="35" t="str">
        <f t="shared" ref="B9:B39" si="0">IF(WEEKDAY(A9)=1,"F",IF(WEEKDAY(A9)=7,"F"," "))</f>
        <v xml:space="preserve"> </v>
      </c>
      <c r="C9" s="36"/>
      <c r="D9" s="36"/>
      <c r="E9" s="37">
        <f t="shared" ref="E9:E38" si="1">IF(B9=" ",30,0)</f>
        <v>30</v>
      </c>
      <c r="F9" s="38">
        <f>D9-C9</f>
        <v>0</v>
      </c>
      <c r="G9" s="39">
        <f t="shared" ref="G9:G24" si="2">IF(B9="ÜB",HOUR(D9)*60-HOUR(C9)*60+MINUTE(D9)-MINUTE(C9)-E9,IF(B9="ÜA",-$I$5,IF(D9&gt;0,HOUR(D9)*60-HOUR(C9)*60+MINUTE(D9)-MINUTE(C9)-$I$5-E9,0)))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>IF(B9="ÜA","Überst.ausgleich",IF(B9="F","Frei",IF(B9="U","Urlaub",IF(B9="K","Krankheit",IF(B9="S","Schöffe"," ")))))</f>
        <v xml:space="preserve"> </v>
      </c>
      <c r="J9" s="41"/>
      <c r="K9" s="395"/>
      <c r="L9" s="395"/>
      <c r="M9" s="395"/>
      <c r="N9" s="395"/>
      <c r="O9" s="395"/>
      <c r="P9" s="395"/>
      <c r="Q9" s="395"/>
      <c r="R9" s="395"/>
      <c r="S9" s="395"/>
      <c r="T9" s="395"/>
    </row>
    <row r="10" spans="1:34" s="396" customFormat="1" ht="16.5" customHeight="1">
      <c r="A10" s="394">
        <f t="shared" ref="A10:A36" si="3">A9+1</f>
        <v>40757</v>
      </c>
      <c r="B10" s="35" t="str">
        <f t="shared" si="0"/>
        <v xml:space="preserve"> </v>
      </c>
      <c r="C10" s="36"/>
      <c r="D10" s="36"/>
      <c r="E10" s="37">
        <f t="shared" si="1"/>
        <v>30</v>
      </c>
      <c r="F10" s="38">
        <f>D10-C10</f>
        <v>0</v>
      </c>
      <c r="G10" s="39">
        <f t="shared" si="2"/>
        <v>0</v>
      </c>
      <c r="H10" s="39">
        <f>H9+G10</f>
        <v>0</v>
      </c>
      <c r="I10" s="40" t="str">
        <f t="shared" ref="I10:I39" si="4">IF(B10="ÜA","Überst.ausgleich",IF(B10="F","Frei",IF(B10="U","Urlaub",IF(B10="K","Krankheit",IF(B10="S","Schöffe"," ")))))</f>
        <v xml:space="preserve"> </v>
      </c>
      <c r="J10" s="41"/>
      <c r="K10" s="395"/>
      <c r="L10" s="395"/>
      <c r="M10" s="395"/>
      <c r="N10" s="395"/>
      <c r="O10" s="395"/>
      <c r="P10" s="395"/>
      <c r="Q10" s="395"/>
      <c r="R10" s="395"/>
      <c r="S10" s="395"/>
      <c r="T10" s="395"/>
    </row>
    <row r="11" spans="1:34" s="396" customFormat="1" ht="16.5" customHeight="1">
      <c r="A11" s="394">
        <f t="shared" si="3"/>
        <v>40758</v>
      </c>
      <c r="B11" s="35" t="str">
        <f t="shared" si="0"/>
        <v xml:space="preserve"> </v>
      </c>
      <c r="C11" s="36"/>
      <c r="D11" s="36"/>
      <c r="E11" s="37">
        <f t="shared" si="1"/>
        <v>30</v>
      </c>
      <c r="F11" s="38">
        <f t="shared" ref="F11:F26" si="5">D11-C11</f>
        <v>0</v>
      </c>
      <c r="G11" s="39">
        <f t="shared" si="2"/>
        <v>0</v>
      </c>
      <c r="H11" s="39">
        <f t="shared" ref="H11:H26" si="6">H10+G11</f>
        <v>0</v>
      </c>
      <c r="I11" s="40" t="str">
        <f t="shared" si="4"/>
        <v xml:space="preserve"> </v>
      </c>
      <c r="J11" s="41"/>
      <c r="K11" s="395"/>
      <c r="L11" s="395"/>
      <c r="M11" s="395"/>
      <c r="N11" s="395"/>
      <c r="O11" s="395"/>
      <c r="P11" s="395"/>
      <c r="Q11" s="395"/>
      <c r="R11" s="395"/>
      <c r="S11" s="395"/>
      <c r="T11" s="395"/>
    </row>
    <row r="12" spans="1:34" s="396" customFormat="1" ht="16.5" customHeight="1">
      <c r="A12" s="394">
        <f t="shared" si="3"/>
        <v>40759</v>
      </c>
      <c r="B12" s="35" t="str">
        <f t="shared" si="0"/>
        <v xml:space="preserve"> </v>
      </c>
      <c r="C12" s="36"/>
      <c r="D12" s="36"/>
      <c r="E12" s="37">
        <f t="shared" si="1"/>
        <v>30</v>
      </c>
      <c r="F12" s="38">
        <f t="shared" si="5"/>
        <v>0</v>
      </c>
      <c r="G12" s="39">
        <f t="shared" si="2"/>
        <v>0</v>
      </c>
      <c r="H12" s="39">
        <f t="shared" si="6"/>
        <v>0</v>
      </c>
      <c r="I12" s="40" t="str">
        <f t="shared" si="4"/>
        <v xml:space="preserve"> </v>
      </c>
      <c r="J12" s="41"/>
      <c r="K12" s="395"/>
      <c r="L12" s="395"/>
      <c r="M12" s="395"/>
      <c r="N12" s="395"/>
      <c r="O12" s="395"/>
      <c r="P12" s="395"/>
      <c r="Q12" s="395"/>
      <c r="R12" s="395"/>
      <c r="S12" s="395"/>
      <c r="T12" s="395"/>
    </row>
    <row r="13" spans="1:34" s="396" customFormat="1" ht="16.5" customHeight="1">
      <c r="A13" s="394">
        <f t="shared" si="3"/>
        <v>40760</v>
      </c>
      <c r="B13" s="35" t="str">
        <f t="shared" si="0"/>
        <v xml:space="preserve"> </v>
      </c>
      <c r="C13" s="36"/>
      <c r="D13" s="36"/>
      <c r="E13" s="37">
        <f t="shared" si="1"/>
        <v>30</v>
      </c>
      <c r="F13" s="38">
        <f t="shared" si="5"/>
        <v>0</v>
      </c>
      <c r="G13" s="39">
        <f t="shared" si="2"/>
        <v>0</v>
      </c>
      <c r="H13" s="39">
        <f t="shared" si="6"/>
        <v>0</v>
      </c>
      <c r="I13" s="40" t="str">
        <f t="shared" si="4"/>
        <v xml:space="preserve"> </v>
      </c>
      <c r="J13" s="41"/>
      <c r="K13" s="395"/>
      <c r="L13" s="395"/>
      <c r="M13" s="395"/>
      <c r="N13" s="395"/>
      <c r="O13" s="395"/>
      <c r="P13" s="395"/>
      <c r="Q13" s="395"/>
      <c r="R13" s="395"/>
      <c r="S13" s="395"/>
      <c r="T13" s="395"/>
    </row>
    <row r="14" spans="1:34" s="396" customFormat="1" ht="16.5" customHeight="1">
      <c r="A14" s="394">
        <f t="shared" si="3"/>
        <v>40761</v>
      </c>
      <c r="B14" s="35" t="str">
        <f t="shared" si="0"/>
        <v>F</v>
      </c>
      <c r="C14" s="36"/>
      <c r="D14" s="36"/>
      <c r="E14" s="37">
        <f t="shared" si="1"/>
        <v>0</v>
      </c>
      <c r="F14" s="38">
        <f t="shared" si="5"/>
        <v>0</v>
      </c>
      <c r="G14" s="39">
        <f>IF(B14="ÜB",HOUR(D14)*60-HOUR(C14)*60+MINUTE(D14)-MINUTE(C14)-E14,IF(B14="ÜA",-$I$5,IF(D14&gt;0,HOUR(D14)*60-HOUR(C14)*60+MINUTE(D14)-MINUTE(C14)-$I$5-E14,0)))</f>
        <v>0</v>
      </c>
      <c r="H14" s="39">
        <f t="shared" si="6"/>
        <v>0</v>
      </c>
      <c r="I14" s="40" t="str">
        <f>IF(B14="ÜA","Überst.ausgleich",IF(B14="F","Frei",IF(B14="U","Urlaub",IF(B14="K","Krankheit",IF(B14="S","Schöffe"," ")))))</f>
        <v>Frei</v>
      </c>
      <c r="J14" s="41"/>
      <c r="K14" s="395"/>
      <c r="L14" s="395"/>
      <c r="M14" s="395"/>
      <c r="N14" s="395"/>
      <c r="O14" s="395"/>
      <c r="P14" s="395"/>
      <c r="Q14" s="395"/>
      <c r="R14" s="395"/>
      <c r="S14" s="395"/>
      <c r="T14" s="395"/>
    </row>
    <row r="15" spans="1:34" s="396" customFormat="1" ht="16.5" customHeight="1">
      <c r="A15" s="394">
        <f t="shared" si="3"/>
        <v>40762</v>
      </c>
      <c r="B15" s="35" t="str">
        <f t="shared" si="0"/>
        <v>F</v>
      </c>
      <c r="C15" s="36"/>
      <c r="D15" s="36"/>
      <c r="E15" s="37">
        <f t="shared" si="1"/>
        <v>0</v>
      </c>
      <c r="F15" s="38">
        <f t="shared" si="5"/>
        <v>0</v>
      </c>
      <c r="G15" s="39">
        <f t="shared" si="2"/>
        <v>0</v>
      </c>
      <c r="H15" s="39">
        <f t="shared" si="6"/>
        <v>0</v>
      </c>
      <c r="I15" s="40" t="str">
        <f t="shared" si="4"/>
        <v>Frei</v>
      </c>
      <c r="J15" s="41"/>
      <c r="K15" s="395"/>
      <c r="L15" s="395"/>
      <c r="M15" s="395"/>
      <c r="N15" s="395"/>
      <c r="O15" s="395"/>
      <c r="P15" s="395"/>
      <c r="Q15" s="395"/>
      <c r="R15" s="395"/>
      <c r="S15" s="395"/>
      <c r="T15" s="395"/>
    </row>
    <row r="16" spans="1:34" s="396" customFormat="1" ht="16.5" customHeight="1">
      <c r="A16" s="394">
        <f t="shared" si="3"/>
        <v>40763</v>
      </c>
      <c r="B16" s="35" t="str">
        <f t="shared" si="0"/>
        <v xml:space="preserve"> </v>
      </c>
      <c r="C16" s="36"/>
      <c r="D16" s="36"/>
      <c r="E16" s="37">
        <f t="shared" si="1"/>
        <v>30</v>
      </c>
      <c r="F16" s="38">
        <f t="shared" si="5"/>
        <v>0</v>
      </c>
      <c r="G16" s="39">
        <f>IF(B16="ÜB",HOUR(D16)*60-HOUR(C16)*60+MINUTE(D16)-MINUTE(C16)-E16,IF(B16="ÜA",-$I$5,IF(D16&gt;0,HOUR(D16)*60-HOUR(C16)*60+MINUTE(D16)-MINUTE(C16)-$I$5-E16,0)))</f>
        <v>0</v>
      </c>
      <c r="H16" s="39">
        <f t="shared" si="6"/>
        <v>0</v>
      </c>
      <c r="I16" s="40" t="str">
        <f>IF(B16="ÜA","Überst.ausgleich",IF(B16="F","Frei",IF(B16="U","Urlaub",IF(B16="K","Krankheit",IF(B16="S","Schöffe"," ")))))</f>
        <v xml:space="preserve"> </v>
      </c>
      <c r="J16" s="41"/>
      <c r="K16" s="397">
        <f>SUM(G9:G16)</f>
        <v>0</v>
      </c>
      <c r="L16" s="395"/>
      <c r="M16" s="395"/>
      <c r="N16" s="395"/>
      <c r="O16" s="395"/>
      <c r="P16" s="395"/>
      <c r="Q16" s="395"/>
      <c r="R16" s="395"/>
      <c r="S16" s="395"/>
      <c r="T16" s="395"/>
    </row>
    <row r="17" spans="1:20" s="396" customFormat="1" ht="16.5" customHeight="1">
      <c r="A17" s="394">
        <f t="shared" si="3"/>
        <v>40764</v>
      </c>
      <c r="B17" s="35" t="str">
        <f t="shared" si="0"/>
        <v xml:space="preserve"> </v>
      </c>
      <c r="C17" s="36"/>
      <c r="D17" s="36"/>
      <c r="E17" s="37">
        <f t="shared" si="1"/>
        <v>30</v>
      </c>
      <c r="F17" s="38">
        <f t="shared" si="5"/>
        <v>0</v>
      </c>
      <c r="G17" s="39">
        <f t="shared" si="2"/>
        <v>0</v>
      </c>
      <c r="H17" s="39">
        <f t="shared" si="6"/>
        <v>0</v>
      </c>
      <c r="I17" s="40" t="str">
        <f t="shared" si="4"/>
        <v xml:space="preserve"> </v>
      </c>
      <c r="J17" s="41"/>
      <c r="K17" s="395"/>
      <c r="L17" s="395"/>
      <c r="M17" s="395"/>
      <c r="N17" s="395"/>
      <c r="O17" s="395"/>
      <c r="P17" s="395"/>
      <c r="Q17" s="395"/>
      <c r="R17" s="395"/>
      <c r="S17" s="395"/>
      <c r="T17" s="395"/>
    </row>
    <row r="18" spans="1:20" s="396" customFormat="1" ht="16.5" customHeight="1">
      <c r="A18" s="394">
        <f t="shared" si="3"/>
        <v>40765</v>
      </c>
      <c r="B18" s="35" t="str">
        <f t="shared" si="0"/>
        <v xml:space="preserve"> </v>
      </c>
      <c r="C18" s="36"/>
      <c r="D18" s="36"/>
      <c r="E18" s="37">
        <f t="shared" si="1"/>
        <v>30</v>
      </c>
      <c r="F18" s="38">
        <f t="shared" si="5"/>
        <v>0</v>
      </c>
      <c r="G18" s="39">
        <f t="shared" si="2"/>
        <v>0</v>
      </c>
      <c r="H18" s="39">
        <f t="shared" si="6"/>
        <v>0</v>
      </c>
      <c r="I18" s="40" t="str">
        <f t="shared" si="4"/>
        <v xml:space="preserve"> </v>
      </c>
      <c r="J18" s="41"/>
      <c r="K18" s="395"/>
      <c r="L18" s="395"/>
      <c r="M18" s="395"/>
      <c r="N18" s="395"/>
      <c r="O18" s="395"/>
      <c r="P18" s="395"/>
      <c r="Q18" s="395"/>
      <c r="R18" s="395"/>
      <c r="S18" s="395"/>
      <c r="T18" s="395"/>
    </row>
    <row r="19" spans="1:20" s="396" customFormat="1" ht="16.5" customHeight="1">
      <c r="A19" s="394">
        <f t="shared" si="3"/>
        <v>40766</v>
      </c>
      <c r="B19" s="35" t="str">
        <f t="shared" si="0"/>
        <v xml:space="preserve"> </v>
      </c>
      <c r="C19" s="36"/>
      <c r="D19" s="36"/>
      <c r="E19" s="37">
        <f t="shared" si="1"/>
        <v>30</v>
      </c>
      <c r="F19" s="38">
        <f t="shared" si="5"/>
        <v>0</v>
      </c>
      <c r="G19" s="39">
        <f t="shared" si="2"/>
        <v>0</v>
      </c>
      <c r="H19" s="39">
        <f t="shared" si="6"/>
        <v>0</v>
      </c>
      <c r="I19" s="40" t="str">
        <f t="shared" si="4"/>
        <v xml:space="preserve"> </v>
      </c>
      <c r="J19" s="41"/>
      <c r="K19" s="395"/>
      <c r="L19" s="395"/>
      <c r="M19" s="395"/>
      <c r="N19" s="395"/>
      <c r="O19" s="395"/>
      <c r="P19" s="395"/>
      <c r="Q19" s="395"/>
      <c r="R19" s="395"/>
      <c r="S19" s="395"/>
      <c r="T19" s="395"/>
    </row>
    <row r="20" spans="1:20" s="396" customFormat="1" ht="16.5" customHeight="1">
      <c r="A20" s="394">
        <f t="shared" si="3"/>
        <v>40767</v>
      </c>
      <c r="B20" s="35" t="str">
        <f t="shared" si="0"/>
        <v xml:space="preserve"> </v>
      </c>
      <c r="C20" s="36"/>
      <c r="D20" s="36"/>
      <c r="E20" s="37">
        <f t="shared" si="1"/>
        <v>30</v>
      </c>
      <c r="F20" s="38">
        <f t="shared" si="5"/>
        <v>0</v>
      </c>
      <c r="G20" s="39">
        <f t="shared" si="2"/>
        <v>0</v>
      </c>
      <c r="H20" s="39">
        <f t="shared" si="6"/>
        <v>0</v>
      </c>
      <c r="I20" s="40" t="str">
        <f t="shared" si="4"/>
        <v xml:space="preserve"> </v>
      </c>
      <c r="J20" s="41"/>
      <c r="K20" s="395"/>
      <c r="L20" s="395"/>
      <c r="M20" s="395"/>
      <c r="N20" s="395"/>
      <c r="O20" s="395"/>
      <c r="P20" s="395"/>
      <c r="Q20" s="395"/>
      <c r="R20" s="395"/>
      <c r="S20" s="395"/>
      <c r="T20" s="395"/>
    </row>
    <row r="21" spans="1:20" s="396" customFormat="1" ht="16.5" customHeight="1">
      <c r="A21" s="394">
        <f t="shared" si="3"/>
        <v>40768</v>
      </c>
      <c r="B21" s="35" t="str">
        <f t="shared" si="0"/>
        <v>F</v>
      </c>
      <c r="C21" s="36"/>
      <c r="D21" s="36"/>
      <c r="E21" s="37">
        <f t="shared" si="1"/>
        <v>0</v>
      </c>
      <c r="F21" s="38">
        <f t="shared" si="5"/>
        <v>0</v>
      </c>
      <c r="G21" s="39">
        <f t="shared" si="2"/>
        <v>0</v>
      </c>
      <c r="H21" s="39">
        <f t="shared" si="6"/>
        <v>0</v>
      </c>
      <c r="I21" s="40" t="str">
        <f t="shared" si="4"/>
        <v>Frei</v>
      </c>
      <c r="J21" s="41"/>
      <c r="K21" s="395"/>
      <c r="L21" s="395"/>
      <c r="M21" s="395"/>
      <c r="N21" s="395"/>
      <c r="O21" s="395"/>
      <c r="P21" s="395"/>
      <c r="Q21" s="395"/>
      <c r="R21" s="395"/>
      <c r="S21" s="395"/>
      <c r="T21" s="395"/>
    </row>
    <row r="22" spans="1:20" s="396" customFormat="1" ht="16.5" customHeight="1">
      <c r="A22" s="394">
        <f t="shared" si="3"/>
        <v>40769</v>
      </c>
      <c r="B22" s="35" t="str">
        <f t="shared" si="0"/>
        <v>F</v>
      </c>
      <c r="C22" s="36"/>
      <c r="D22" s="36"/>
      <c r="E22" s="37">
        <f t="shared" si="1"/>
        <v>0</v>
      </c>
      <c r="F22" s="38">
        <f t="shared" si="5"/>
        <v>0</v>
      </c>
      <c r="G22" s="39">
        <f t="shared" si="2"/>
        <v>0</v>
      </c>
      <c r="H22" s="39">
        <f t="shared" si="6"/>
        <v>0</v>
      </c>
      <c r="I22" s="40" t="str">
        <f t="shared" si="4"/>
        <v>Frei</v>
      </c>
      <c r="J22" s="41"/>
      <c r="K22" s="395"/>
      <c r="L22" s="395"/>
      <c r="M22" s="395"/>
      <c r="N22" s="395"/>
      <c r="O22" s="395"/>
      <c r="P22" s="395"/>
      <c r="Q22" s="395"/>
      <c r="R22" s="395"/>
      <c r="S22" s="395"/>
      <c r="T22" s="395"/>
    </row>
    <row r="23" spans="1:20" s="396" customFormat="1" ht="16.5" customHeight="1">
      <c r="A23" s="394">
        <f t="shared" si="3"/>
        <v>40770</v>
      </c>
      <c r="B23" s="35" t="str">
        <f t="shared" si="0"/>
        <v xml:space="preserve"> </v>
      </c>
      <c r="C23" s="45"/>
      <c r="D23" s="45"/>
      <c r="E23" s="37">
        <f t="shared" si="1"/>
        <v>30</v>
      </c>
      <c r="F23" s="38">
        <f t="shared" si="5"/>
        <v>0</v>
      </c>
      <c r="G23" s="39">
        <f t="shared" si="2"/>
        <v>0</v>
      </c>
      <c r="H23" s="39">
        <f t="shared" si="6"/>
        <v>0</v>
      </c>
      <c r="I23" s="40" t="str">
        <f t="shared" si="4"/>
        <v xml:space="preserve"> </v>
      </c>
      <c r="J23" s="41"/>
      <c r="K23" s="397">
        <f>SUM(G19:G23)</f>
        <v>0</v>
      </c>
      <c r="L23" s="395"/>
      <c r="M23" s="395"/>
      <c r="N23" s="395"/>
      <c r="O23" s="395"/>
      <c r="P23" s="395"/>
      <c r="Q23" s="395"/>
      <c r="R23" s="395"/>
      <c r="S23" s="395"/>
      <c r="T23" s="395"/>
    </row>
    <row r="24" spans="1:20" s="396" customFormat="1" ht="16.5" customHeight="1">
      <c r="A24" s="394">
        <f t="shared" si="3"/>
        <v>40771</v>
      </c>
      <c r="B24" s="35" t="str">
        <f t="shared" si="0"/>
        <v xml:space="preserve"> </v>
      </c>
      <c r="C24" s="36"/>
      <c r="D24" s="36"/>
      <c r="E24" s="37">
        <f t="shared" si="1"/>
        <v>30</v>
      </c>
      <c r="F24" s="38">
        <f t="shared" si="5"/>
        <v>0</v>
      </c>
      <c r="G24" s="39">
        <f t="shared" si="2"/>
        <v>0</v>
      </c>
      <c r="H24" s="39">
        <f t="shared" si="6"/>
        <v>0</v>
      </c>
      <c r="I24" s="40" t="str">
        <f t="shared" si="4"/>
        <v xml:space="preserve"> </v>
      </c>
      <c r="J24" s="41"/>
      <c r="K24" s="395"/>
      <c r="L24" s="395"/>
      <c r="M24" s="395"/>
      <c r="N24" s="395"/>
      <c r="O24" s="395"/>
      <c r="P24" s="395"/>
      <c r="Q24" s="395"/>
      <c r="R24" s="395"/>
      <c r="S24" s="395"/>
      <c r="T24" s="395"/>
    </row>
    <row r="25" spans="1:20" s="396" customFormat="1" ht="16.5" customHeight="1">
      <c r="A25" s="394">
        <f t="shared" si="3"/>
        <v>40772</v>
      </c>
      <c r="B25" s="35" t="str">
        <f t="shared" si="0"/>
        <v xml:space="preserve"> </v>
      </c>
      <c r="C25" s="36"/>
      <c r="D25" s="36"/>
      <c r="E25" s="37">
        <f t="shared" si="1"/>
        <v>30</v>
      </c>
      <c r="F25" s="38">
        <f t="shared" si="5"/>
        <v>0</v>
      </c>
      <c r="G25" s="39">
        <f t="shared" ref="G25:G39" si="7">IF(B25="ÜB",HOUR(D25)*60-HOUR(C25)*60+MINUTE(D25)-MINUTE(C25)-E25,IF(B25="ÜA",-$I$5,IF(D25&gt;0,HOUR(D25)*60-HOUR(C25)*60+MINUTE(D25)-MINUTE(C25)-$I$5-E25,0)))</f>
        <v>0</v>
      </c>
      <c r="H25" s="39">
        <f t="shared" si="6"/>
        <v>0</v>
      </c>
      <c r="I25" s="40" t="str">
        <f t="shared" si="4"/>
        <v xml:space="preserve"> </v>
      </c>
      <c r="J25" s="41"/>
      <c r="K25" s="395"/>
      <c r="L25" s="395"/>
      <c r="M25" s="395"/>
      <c r="N25" s="395"/>
      <c r="O25" s="395"/>
      <c r="P25" s="395"/>
      <c r="Q25" s="395"/>
      <c r="R25" s="395"/>
      <c r="S25" s="395"/>
      <c r="T25" s="395"/>
    </row>
    <row r="26" spans="1:20" s="396" customFormat="1" ht="16.5" customHeight="1">
      <c r="A26" s="394">
        <f t="shared" si="3"/>
        <v>40773</v>
      </c>
      <c r="B26" s="35" t="str">
        <f t="shared" si="0"/>
        <v xml:space="preserve"> </v>
      </c>
      <c r="C26" s="36"/>
      <c r="D26" s="36"/>
      <c r="E26" s="37">
        <f t="shared" si="1"/>
        <v>30</v>
      </c>
      <c r="F26" s="38">
        <f t="shared" si="5"/>
        <v>0</v>
      </c>
      <c r="G26" s="39">
        <f t="shared" si="7"/>
        <v>0</v>
      </c>
      <c r="H26" s="39">
        <f t="shared" si="6"/>
        <v>0</v>
      </c>
      <c r="I26" s="40" t="str">
        <f t="shared" si="4"/>
        <v xml:space="preserve"> </v>
      </c>
      <c r="J26" s="41"/>
      <c r="K26" s="395"/>
      <c r="L26" s="395"/>
      <c r="M26" s="395"/>
      <c r="N26" s="395"/>
      <c r="O26" s="395"/>
      <c r="P26" s="395"/>
      <c r="Q26" s="395"/>
      <c r="R26" s="395"/>
      <c r="S26" s="395"/>
      <c r="T26" s="395"/>
    </row>
    <row r="27" spans="1:20" s="396" customFormat="1" ht="16.5" customHeight="1">
      <c r="A27" s="394">
        <f t="shared" si="3"/>
        <v>40774</v>
      </c>
      <c r="B27" s="35" t="str">
        <f t="shared" si="0"/>
        <v xml:space="preserve"> </v>
      </c>
      <c r="C27" s="36"/>
      <c r="D27" s="36"/>
      <c r="E27" s="37">
        <f t="shared" si="1"/>
        <v>30</v>
      </c>
      <c r="F27" s="38">
        <f t="shared" ref="F27:F39" si="8">D27-C27</f>
        <v>0</v>
      </c>
      <c r="G27" s="39">
        <f t="shared" si="7"/>
        <v>0</v>
      </c>
      <c r="H27" s="39">
        <f t="shared" ref="H27:H40" si="9">H26+G27</f>
        <v>0</v>
      </c>
      <c r="I27" s="40" t="str">
        <f t="shared" si="4"/>
        <v xml:space="preserve"> </v>
      </c>
      <c r="J27" s="41"/>
      <c r="K27" s="395"/>
      <c r="L27" s="395"/>
      <c r="M27" s="395"/>
      <c r="N27" s="395"/>
      <c r="O27" s="395"/>
      <c r="P27" s="395"/>
      <c r="Q27" s="395"/>
      <c r="R27" s="395"/>
      <c r="S27" s="395"/>
      <c r="T27" s="395"/>
    </row>
    <row r="28" spans="1:20" s="396" customFormat="1" ht="16.5" customHeight="1">
      <c r="A28" s="394">
        <f t="shared" si="3"/>
        <v>40775</v>
      </c>
      <c r="B28" s="35" t="str">
        <f t="shared" si="0"/>
        <v>F</v>
      </c>
      <c r="C28" s="36"/>
      <c r="D28" s="36"/>
      <c r="E28" s="37">
        <f t="shared" si="1"/>
        <v>0</v>
      </c>
      <c r="F28" s="38">
        <f t="shared" si="8"/>
        <v>0</v>
      </c>
      <c r="G28" s="39">
        <f t="shared" si="7"/>
        <v>0</v>
      </c>
      <c r="H28" s="39">
        <f t="shared" si="9"/>
        <v>0</v>
      </c>
      <c r="I28" s="40" t="str">
        <f t="shared" si="4"/>
        <v>Frei</v>
      </c>
      <c r="J28" s="41"/>
      <c r="K28" s="395"/>
      <c r="L28" s="395"/>
      <c r="M28" s="395"/>
      <c r="N28" s="395"/>
      <c r="O28" s="395"/>
      <c r="P28" s="395"/>
      <c r="Q28" s="395"/>
      <c r="R28" s="395"/>
      <c r="S28" s="395"/>
      <c r="T28" s="395"/>
    </row>
    <row r="29" spans="1:20" s="396" customFormat="1" ht="16.5" customHeight="1">
      <c r="A29" s="394">
        <f t="shared" si="3"/>
        <v>40776</v>
      </c>
      <c r="B29" s="35" t="str">
        <f t="shared" si="0"/>
        <v>F</v>
      </c>
      <c r="C29" s="36"/>
      <c r="D29" s="36"/>
      <c r="E29" s="37">
        <f t="shared" si="1"/>
        <v>0</v>
      </c>
      <c r="F29" s="38">
        <f t="shared" si="8"/>
        <v>0</v>
      </c>
      <c r="G29" s="39">
        <f t="shared" si="7"/>
        <v>0</v>
      </c>
      <c r="H29" s="39">
        <f t="shared" si="9"/>
        <v>0</v>
      </c>
      <c r="I29" s="40" t="str">
        <f t="shared" si="4"/>
        <v>Frei</v>
      </c>
      <c r="J29" s="41"/>
      <c r="K29" s="395"/>
      <c r="L29" s="395"/>
      <c r="M29" s="395"/>
      <c r="N29" s="395"/>
      <c r="O29" s="395"/>
      <c r="P29" s="395"/>
      <c r="Q29" s="395"/>
      <c r="R29" s="395"/>
      <c r="S29" s="395"/>
      <c r="T29" s="395"/>
    </row>
    <row r="30" spans="1:20" s="396" customFormat="1" ht="16.5" customHeight="1">
      <c r="A30" s="394">
        <f t="shared" si="3"/>
        <v>40777</v>
      </c>
      <c r="B30" s="35" t="str">
        <f t="shared" si="0"/>
        <v xml:space="preserve"> </v>
      </c>
      <c r="C30" s="36"/>
      <c r="D30" s="36"/>
      <c r="E30" s="37">
        <f t="shared" si="1"/>
        <v>30</v>
      </c>
      <c r="F30" s="38">
        <f t="shared" si="8"/>
        <v>0</v>
      </c>
      <c r="G30" s="39">
        <f t="shared" si="7"/>
        <v>0</v>
      </c>
      <c r="H30" s="39">
        <f t="shared" si="9"/>
        <v>0</v>
      </c>
      <c r="I30" s="40" t="str">
        <f t="shared" si="4"/>
        <v xml:space="preserve"> </v>
      </c>
      <c r="J30" s="41"/>
      <c r="K30" s="397">
        <f>SUM(G26:G30)</f>
        <v>0</v>
      </c>
      <c r="L30" s="395"/>
      <c r="M30" s="395"/>
      <c r="N30" s="395"/>
      <c r="O30" s="395"/>
      <c r="P30" s="395"/>
      <c r="Q30" s="395"/>
      <c r="R30" s="395"/>
      <c r="S30" s="395"/>
      <c r="T30" s="395"/>
    </row>
    <row r="31" spans="1:20" s="396" customFormat="1" ht="16.5" customHeight="1">
      <c r="A31" s="394">
        <f t="shared" si="3"/>
        <v>40778</v>
      </c>
      <c r="B31" s="35" t="str">
        <f t="shared" si="0"/>
        <v xml:space="preserve"> </v>
      </c>
      <c r="C31" s="36"/>
      <c r="D31" s="36"/>
      <c r="E31" s="37">
        <f t="shared" si="1"/>
        <v>30</v>
      </c>
      <c r="F31" s="38">
        <f t="shared" si="8"/>
        <v>0</v>
      </c>
      <c r="G31" s="39">
        <f t="shared" si="7"/>
        <v>0</v>
      </c>
      <c r="H31" s="39">
        <f t="shared" si="9"/>
        <v>0</v>
      </c>
      <c r="I31" s="40" t="str">
        <f t="shared" si="4"/>
        <v xml:space="preserve"> </v>
      </c>
      <c r="J31" s="41"/>
      <c r="K31" s="395"/>
      <c r="L31" s="395"/>
      <c r="M31" s="395"/>
      <c r="N31" s="395"/>
      <c r="O31" s="395"/>
      <c r="P31" s="395"/>
      <c r="Q31" s="395"/>
      <c r="R31" s="395"/>
      <c r="S31" s="395"/>
      <c r="T31" s="395"/>
    </row>
    <row r="32" spans="1:20" s="396" customFormat="1" ht="16.5" customHeight="1">
      <c r="A32" s="394">
        <f t="shared" si="3"/>
        <v>40779</v>
      </c>
      <c r="B32" s="35" t="str">
        <f t="shared" si="0"/>
        <v xml:space="preserve"> </v>
      </c>
      <c r="C32" s="36"/>
      <c r="D32" s="36"/>
      <c r="E32" s="37">
        <f t="shared" si="1"/>
        <v>30</v>
      </c>
      <c r="F32" s="38">
        <f t="shared" si="8"/>
        <v>0</v>
      </c>
      <c r="G32" s="39">
        <f t="shared" si="7"/>
        <v>0</v>
      </c>
      <c r="H32" s="39">
        <f t="shared" si="9"/>
        <v>0</v>
      </c>
      <c r="I32" s="40" t="str">
        <f t="shared" si="4"/>
        <v xml:space="preserve"> </v>
      </c>
      <c r="J32" s="41"/>
      <c r="K32" s="395"/>
      <c r="L32" s="395"/>
      <c r="M32" s="395"/>
      <c r="N32" s="395"/>
      <c r="O32" s="395"/>
      <c r="P32" s="395"/>
      <c r="Q32" s="395"/>
      <c r="R32" s="395"/>
      <c r="S32" s="395"/>
      <c r="T32" s="395"/>
    </row>
    <row r="33" spans="1:20" s="396" customFormat="1" ht="16.5" customHeight="1">
      <c r="A33" s="394">
        <f t="shared" si="3"/>
        <v>40780</v>
      </c>
      <c r="B33" s="35" t="str">
        <f t="shared" si="0"/>
        <v xml:space="preserve"> </v>
      </c>
      <c r="C33" s="36"/>
      <c r="D33" s="36"/>
      <c r="E33" s="37">
        <f t="shared" si="1"/>
        <v>30</v>
      </c>
      <c r="F33" s="38">
        <f t="shared" si="8"/>
        <v>0</v>
      </c>
      <c r="G33" s="39">
        <f t="shared" si="7"/>
        <v>0</v>
      </c>
      <c r="H33" s="39">
        <f t="shared" si="9"/>
        <v>0</v>
      </c>
      <c r="I33" s="40" t="str">
        <f t="shared" si="4"/>
        <v xml:space="preserve"> </v>
      </c>
      <c r="J33" s="41"/>
      <c r="K33" s="395"/>
      <c r="L33" s="395"/>
      <c r="M33" s="395"/>
      <c r="N33" s="395"/>
      <c r="O33" s="395"/>
      <c r="P33" s="395"/>
      <c r="Q33" s="395"/>
      <c r="R33" s="395"/>
      <c r="S33" s="395"/>
      <c r="T33" s="395"/>
    </row>
    <row r="34" spans="1:20" s="396" customFormat="1" ht="16.5" customHeight="1">
      <c r="A34" s="394">
        <f t="shared" si="3"/>
        <v>40781</v>
      </c>
      <c r="B34" s="35" t="str">
        <f t="shared" si="0"/>
        <v xml:space="preserve"> </v>
      </c>
      <c r="C34" s="36"/>
      <c r="D34" s="36"/>
      <c r="E34" s="37">
        <f t="shared" si="1"/>
        <v>30</v>
      </c>
      <c r="F34" s="38">
        <f t="shared" si="8"/>
        <v>0</v>
      </c>
      <c r="G34" s="39">
        <f t="shared" si="7"/>
        <v>0</v>
      </c>
      <c r="H34" s="39">
        <f t="shared" si="9"/>
        <v>0</v>
      </c>
      <c r="I34" s="40" t="str">
        <f t="shared" si="4"/>
        <v xml:space="preserve"> </v>
      </c>
      <c r="J34" s="41"/>
      <c r="K34" s="395"/>
      <c r="L34" s="395"/>
      <c r="M34" s="395"/>
      <c r="N34" s="395"/>
      <c r="O34" s="395"/>
      <c r="P34" s="395"/>
      <c r="Q34" s="395"/>
      <c r="R34" s="395"/>
      <c r="S34" s="395"/>
      <c r="T34" s="395"/>
    </row>
    <row r="35" spans="1:20" s="396" customFormat="1" ht="16.5" customHeight="1">
      <c r="A35" s="394">
        <f t="shared" si="3"/>
        <v>40782</v>
      </c>
      <c r="B35" s="35" t="str">
        <f t="shared" si="0"/>
        <v>F</v>
      </c>
      <c r="C35" s="47"/>
      <c r="D35" s="36"/>
      <c r="E35" s="37">
        <f t="shared" si="1"/>
        <v>0</v>
      </c>
      <c r="F35" s="38">
        <f t="shared" si="8"/>
        <v>0</v>
      </c>
      <c r="G35" s="39">
        <f t="shared" si="7"/>
        <v>0</v>
      </c>
      <c r="H35" s="39">
        <f t="shared" si="9"/>
        <v>0</v>
      </c>
      <c r="I35" s="40" t="str">
        <f t="shared" si="4"/>
        <v>Frei</v>
      </c>
      <c r="J35" s="41"/>
      <c r="K35" s="395"/>
      <c r="L35" s="395"/>
      <c r="M35" s="395"/>
      <c r="N35" s="395"/>
      <c r="O35" s="395"/>
      <c r="P35" s="395"/>
      <c r="Q35" s="395"/>
      <c r="R35" s="395"/>
      <c r="S35" s="395"/>
      <c r="T35" s="395"/>
    </row>
    <row r="36" spans="1:20" s="396" customFormat="1" ht="16.5" customHeight="1">
      <c r="A36" s="394">
        <f t="shared" si="3"/>
        <v>40783</v>
      </c>
      <c r="B36" s="35" t="str">
        <f t="shared" si="0"/>
        <v>F</v>
      </c>
      <c r="C36" s="48"/>
      <c r="D36" s="47"/>
      <c r="E36" s="37">
        <f t="shared" si="1"/>
        <v>0</v>
      </c>
      <c r="F36" s="38">
        <f t="shared" si="8"/>
        <v>0</v>
      </c>
      <c r="G36" s="39">
        <f t="shared" si="7"/>
        <v>0</v>
      </c>
      <c r="H36" s="39">
        <f t="shared" si="9"/>
        <v>0</v>
      </c>
      <c r="I36" s="40" t="str">
        <f t="shared" si="4"/>
        <v>Frei</v>
      </c>
      <c r="J36" s="41"/>
      <c r="K36" s="395"/>
      <c r="L36" s="395"/>
      <c r="M36" s="395"/>
      <c r="N36" s="395"/>
      <c r="O36" s="395"/>
      <c r="P36" s="395"/>
      <c r="Q36" s="395"/>
      <c r="R36" s="395"/>
      <c r="S36" s="395"/>
      <c r="T36" s="395"/>
    </row>
    <row r="37" spans="1:20" s="396" customFormat="1" ht="16.5" customHeight="1">
      <c r="A37" s="394">
        <f>IF(DAY(A36+1)&lt;5," ",A36+1)</f>
        <v>40784</v>
      </c>
      <c r="B37" s="35" t="str">
        <f t="shared" si="0"/>
        <v xml:space="preserve"> </v>
      </c>
      <c r="C37" s="36"/>
      <c r="D37" s="36"/>
      <c r="E37" s="37">
        <f t="shared" si="1"/>
        <v>30</v>
      </c>
      <c r="F37" s="38">
        <f t="shared" si="8"/>
        <v>0</v>
      </c>
      <c r="G37" s="39">
        <f t="shared" si="7"/>
        <v>0</v>
      </c>
      <c r="H37" s="39">
        <f t="shared" si="9"/>
        <v>0</v>
      </c>
      <c r="I37" s="40" t="str">
        <f t="shared" si="4"/>
        <v xml:space="preserve"> </v>
      </c>
      <c r="J37" s="41"/>
      <c r="K37" s="397">
        <f>SUM(G33:G37)</f>
        <v>0</v>
      </c>
      <c r="L37" s="395"/>
      <c r="M37" s="395"/>
      <c r="N37" s="395"/>
      <c r="O37" s="395"/>
      <c r="P37" s="395"/>
      <c r="Q37" s="395"/>
      <c r="R37" s="395"/>
      <c r="S37" s="395"/>
      <c r="T37" s="395"/>
    </row>
    <row r="38" spans="1:20" s="396" customFormat="1" ht="16.5" customHeight="1">
      <c r="A38" s="394">
        <f>IF(A37=" "," ",IF(DAY(A37+1)&lt;5," ",A37+1))</f>
        <v>40785</v>
      </c>
      <c r="B38" s="35" t="str">
        <f t="shared" si="0"/>
        <v xml:space="preserve"> </v>
      </c>
      <c r="C38" s="36"/>
      <c r="D38" s="36"/>
      <c r="E38" s="37">
        <f t="shared" si="1"/>
        <v>30</v>
      </c>
      <c r="F38" s="38">
        <f t="shared" si="8"/>
        <v>0</v>
      </c>
      <c r="G38" s="39">
        <f t="shared" si="7"/>
        <v>0</v>
      </c>
      <c r="H38" s="39">
        <f t="shared" si="9"/>
        <v>0</v>
      </c>
      <c r="I38" s="40" t="str">
        <f t="shared" si="4"/>
        <v xml:space="preserve"> </v>
      </c>
      <c r="J38" s="41"/>
      <c r="K38" s="395"/>
      <c r="L38" s="395"/>
      <c r="M38" s="395"/>
      <c r="N38" s="395"/>
      <c r="O38" s="395"/>
      <c r="P38" s="395"/>
      <c r="Q38" s="395"/>
      <c r="R38" s="395"/>
      <c r="S38" s="395"/>
      <c r="T38" s="395"/>
    </row>
    <row r="39" spans="1:20" s="396" customFormat="1" ht="16.5" customHeight="1">
      <c r="A39" s="394">
        <f>IF(A38=" "," ",IF(DAY(A38+1)&lt;5," ",A38+1))</f>
        <v>40786</v>
      </c>
      <c r="B39" s="35" t="str">
        <f t="shared" si="0"/>
        <v xml:space="preserve"> </v>
      </c>
      <c r="C39" s="36"/>
      <c r="D39" s="36"/>
      <c r="E39" s="37">
        <f>IF(B39=" ",30,0)</f>
        <v>30</v>
      </c>
      <c r="F39" s="38">
        <f t="shared" si="8"/>
        <v>0</v>
      </c>
      <c r="G39" s="39">
        <f t="shared" si="7"/>
        <v>0</v>
      </c>
      <c r="H39" s="39">
        <f t="shared" si="9"/>
        <v>0</v>
      </c>
      <c r="I39" s="40" t="str">
        <f t="shared" si="4"/>
        <v xml:space="preserve"> </v>
      </c>
      <c r="J39" s="41"/>
      <c r="K39" s="395"/>
      <c r="L39" s="395"/>
      <c r="M39" s="395"/>
      <c r="N39" s="395"/>
      <c r="O39" s="395"/>
      <c r="P39" s="395"/>
      <c r="Q39" s="395"/>
      <c r="R39" s="395"/>
      <c r="S39" s="395"/>
      <c r="T39" s="395"/>
    </row>
    <row r="40" spans="1:20" ht="16.5" customHeight="1">
      <c r="A40" s="398" t="s">
        <v>22</v>
      </c>
      <c r="B40" s="7"/>
      <c r="C40" s="50"/>
      <c r="D40" s="50"/>
      <c r="E40" s="51"/>
      <c r="F40" s="52"/>
      <c r="G40" s="42"/>
      <c r="H40" s="39">
        <f t="shared" si="9"/>
        <v>0</v>
      </c>
      <c r="I40" s="53" t="s">
        <v>23</v>
      </c>
      <c r="J40" s="54"/>
      <c r="K40" s="397"/>
    </row>
    <row r="41" spans="1:20">
      <c r="B41" s="399" t="s">
        <v>24</v>
      </c>
      <c r="C41" s="400">
        <f>INT(H40/I5)</f>
        <v>0</v>
      </c>
      <c r="D41" s="365" t="s">
        <v>25</v>
      </c>
      <c r="E41" s="401">
        <f>(H40-C41*I5)/60</f>
        <v>0</v>
      </c>
      <c r="F41" s="402" t="s">
        <v>26</v>
      </c>
      <c r="G41" s="403"/>
      <c r="H41" s="404" t="s">
        <v>27</v>
      </c>
      <c r="I41" s="359">
        <f>INT(H40/60)</f>
        <v>0</v>
      </c>
      <c r="J41" s="357">
        <f>H40-I41*60</f>
        <v>0</v>
      </c>
      <c r="K41" s="359">
        <f>SUM(K1:K39)</f>
        <v>0</v>
      </c>
    </row>
  </sheetData>
  <mergeCells count="1">
    <mergeCell ref="C7:D7"/>
  </mergeCells>
  <conditionalFormatting sqref="F9:F39">
    <cfRule type="cellIs" dxfId="10" priority="2" stopIfTrue="1" operator="greaterThan">
      <formula>0</formula>
    </cfRule>
  </conditionalFormatting>
  <conditionalFormatting sqref="G9:H40">
    <cfRule type="cellIs" dxfId="9" priority="1" stopIfTrue="1" operator="greaterThan">
      <formula>SUM(($I$2/$I$4)/24)</formula>
    </cfRule>
  </conditionalFormatting>
  <printOptions horizontalCentered="1" verticalCentered="1"/>
  <pageMargins left="1.0236111111111112" right="0.39374999999999999" top="0.70833333333333337" bottom="0.39374999999999999" header="0.51180555555555562" footer="0.51180555555555562"/>
  <pageSetup paperSize="9" firstPageNumber="0" orientation="portrait" horizontalDpi="300" verticalDpi="30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zoomScale="116" zoomScaleNormal="116" workbookViewId="0">
      <selection activeCell="C9" sqref="C9"/>
    </sheetView>
  </sheetViews>
  <sheetFormatPr baseColWidth="10" defaultColWidth="8" defaultRowHeight="12.75"/>
  <cols>
    <col min="1" max="1" width="10.75" style="405" customWidth="1"/>
    <col min="2" max="2" width="4.5" style="405" customWidth="1"/>
    <col min="3" max="3" width="6" style="406" customWidth="1"/>
    <col min="4" max="4" width="6.625" style="406" customWidth="1"/>
    <col min="5" max="5" width="5.5" style="406" customWidth="1"/>
    <col min="6" max="6" width="6.75" style="406" customWidth="1"/>
    <col min="7" max="7" width="8.25" style="405" customWidth="1"/>
    <col min="8" max="8" width="8" style="405"/>
    <col min="9" max="9" width="9.875" style="407" customWidth="1"/>
    <col min="10" max="10" width="3.375" style="405" customWidth="1"/>
    <col min="11" max="11" width="6.75" style="408" customWidth="1"/>
    <col min="12" max="16384" width="8" style="405"/>
  </cols>
  <sheetData>
    <row r="1" spans="1:31" ht="33" customHeight="1">
      <c r="A1" s="409" t="s">
        <v>0</v>
      </c>
      <c r="B1" s="410"/>
      <c r="C1" s="411"/>
      <c r="D1" s="411"/>
      <c r="E1" s="411"/>
      <c r="F1" s="411"/>
      <c r="G1" s="412"/>
      <c r="H1" s="412"/>
    </row>
    <row r="2" spans="1:31" s="412" customFormat="1" ht="15" customHeight="1">
      <c r="A2" s="790">
        <f>EDATE(Januar!A2,8)</f>
        <v>40787</v>
      </c>
      <c r="B2" s="413">
        <f>Januar!$B$2</f>
        <v>40544</v>
      </c>
      <c r="C2" s="414"/>
      <c r="D2" s="414"/>
      <c r="E2" s="414"/>
      <c r="F2" s="414"/>
      <c r="G2" s="415" t="s">
        <v>1</v>
      </c>
      <c r="H2" s="416"/>
      <c r="I2" s="73">
        <f>Januar!$I$2</f>
        <v>40</v>
      </c>
      <c r="J2" s="417" t="s">
        <v>30</v>
      </c>
      <c r="K2" s="418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</row>
    <row r="3" spans="1:31" s="412" customFormat="1" ht="15" customHeight="1">
      <c r="A3" s="420" t="s">
        <v>2</v>
      </c>
      <c r="B3" s="421" t="str">
        <f>Januar!B3</f>
        <v>Mustermann</v>
      </c>
      <c r="C3" s="422"/>
      <c r="D3" s="423"/>
      <c r="E3" s="423"/>
      <c r="F3" s="424"/>
      <c r="G3" s="375" t="s">
        <v>3</v>
      </c>
      <c r="H3" s="425"/>
      <c r="I3" s="83">
        <f>Januar!$I$3</f>
        <v>1</v>
      </c>
      <c r="J3" s="419"/>
      <c r="K3" s="418"/>
      <c r="L3" s="419"/>
      <c r="P3" s="419"/>
      <c r="Q3" s="419"/>
      <c r="R3" s="419"/>
      <c r="S3" s="419"/>
      <c r="U3" s="419"/>
      <c r="X3" s="419"/>
      <c r="Y3" s="419"/>
      <c r="Z3" s="419"/>
      <c r="AA3" s="419"/>
      <c r="AB3" s="419"/>
      <c r="AC3" s="419"/>
      <c r="AD3" s="419"/>
      <c r="AE3" s="419"/>
    </row>
    <row r="4" spans="1:31" s="412" customFormat="1" ht="15" customHeight="1">
      <c r="A4" s="426" t="s">
        <v>4</v>
      </c>
      <c r="B4" s="427"/>
      <c r="C4" s="428"/>
      <c r="D4" s="428"/>
      <c r="E4" s="429">
        <f>August!H40</f>
        <v>0</v>
      </c>
      <c r="F4" s="430"/>
      <c r="G4" s="431" t="s">
        <v>5</v>
      </c>
      <c r="H4" s="432"/>
      <c r="I4" s="91">
        <f>Januar!$I$4</f>
        <v>5</v>
      </c>
      <c r="J4" s="419"/>
      <c r="K4" s="418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</row>
    <row r="5" spans="1:31" s="412" customFormat="1" ht="14.1" customHeight="1">
      <c r="A5" s="415" t="s">
        <v>6</v>
      </c>
      <c r="B5" s="427"/>
      <c r="C5" s="428"/>
      <c r="D5" s="433"/>
      <c r="E5" s="434"/>
      <c r="F5" s="434"/>
      <c r="G5" s="435" t="s">
        <v>7</v>
      </c>
      <c r="H5" s="436"/>
      <c r="I5" s="437">
        <f>ROUNDUP(I2*I3/I4*60,0)</f>
        <v>480</v>
      </c>
      <c r="J5" s="417" t="s">
        <v>8</v>
      </c>
      <c r="K5" s="418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</row>
    <row r="6" spans="1:31" s="412" customFormat="1" ht="14.1" customHeight="1">
      <c r="A6" s="419"/>
      <c r="B6" s="438"/>
      <c r="C6" s="439"/>
      <c r="D6" s="439"/>
      <c r="E6" s="439"/>
      <c r="F6" s="439"/>
      <c r="G6" s="440"/>
      <c r="H6" s="441"/>
      <c r="I6" s="442"/>
      <c r="J6" s="419"/>
      <c r="K6" s="443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</row>
    <row r="7" spans="1:31" ht="13.5" customHeight="1">
      <c r="A7" s="727"/>
      <c r="B7" s="728"/>
      <c r="C7" s="802" t="s">
        <v>9</v>
      </c>
      <c r="D7" s="802"/>
      <c r="E7" s="729"/>
      <c r="F7" s="730" t="s">
        <v>10</v>
      </c>
      <c r="G7" s="731" t="s">
        <v>11</v>
      </c>
      <c r="H7" s="731" t="s">
        <v>12</v>
      </c>
      <c r="I7" s="732"/>
      <c r="J7" s="733"/>
      <c r="L7" s="407"/>
      <c r="M7" s="407"/>
      <c r="N7" s="407"/>
      <c r="O7" s="407"/>
      <c r="P7" s="407"/>
      <c r="Q7" s="407"/>
    </row>
    <row r="8" spans="1:31" ht="12" customHeight="1">
      <c r="A8" s="734" t="s">
        <v>13</v>
      </c>
      <c r="B8" s="735" t="s">
        <v>14</v>
      </c>
      <c r="C8" s="736" t="s">
        <v>15</v>
      </c>
      <c r="D8" s="736" t="s">
        <v>16</v>
      </c>
      <c r="E8" s="736" t="s">
        <v>17</v>
      </c>
      <c r="F8" s="737" t="s">
        <v>18</v>
      </c>
      <c r="G8" s="738" t="s">
        <v>19</v>
      </c>
      <c r="H8" s="738" t="s">
        <v>20</v>
      </c>
      <c r="I8" s="739" t="s">
        <v>21</v>
      </c>
      <c r="J8" s="740"/>
      <c r="L8" s="407"/>
      <c r="M8" s="407"/>
      <c r="N8" s="407"/>
      <c r="O8" s="407"/>
      <c r="P8" s="407"/>
      <c r="Q8" s="407"/>
    </row>
    <row r="9" spans="1:31" s="447" customFormat="1" ht="16.5" customHeight="1">
      <c r="A9" s="444">
        <f>A2</f>
        <v>40787</v>
      </c>
      <c r="B9" s="35" t="str">
        <f t="shared" ref="B9:B38" si="0">IF(WEEKDAY(A9)=1,"F",IF(WEEKDAY(A9)=7,"F"," "))</f>
        <v xml:space="preserve"> </v>
      </c>
      <c r="C9" s="36"/>
      <c r="D9" s="36"/>
      <c r="E9" s="37">
        <f t="shared" ref="E9:E38" si="1">IF(B9=" ",30,0)</f>
        <v>30</v>
      </c>
      <c r="F9" s="38">
        <f>D9-C9</f>
        <v>0</v>
      </c>
      <c r="G9" s="39">
        <f>IF(B9="S",HOUR(D9)*60-HOUR(C9)*60+MINUTE(D9)-MINUTE(C9)-E9,IF(B9="ÜA",-$I$5,IF(D9&gt;0,HOUR(D9)*60-HOUR(C9)*60+MINUTE(D9)-MINUTE(C9)-$I$5-E9,0)))</f>
        <v>0</v>
      </c>
      <c r="H9" s="39">
        <f>E4+G9</f>
        <v>0</v>
      </c>
      <c r="I9" s="40" t="str">
        <f>IF(B9="ÜA","Überst.ausgleich",IF(B9="F","Frei",IF(B9="U","Urlaub",IF(B9="K","Krankheit",IF(B9="S","Schöffe"," ")))))</f>
        <v xml:space="preserve"> </v>
      </c>
      <c r="J9" s="41"/>
      <c r="K9" s="445"/>
      <c r="L9" s="446"/>
      <c r="M9" s="446"/>
      <c r="N9" s="446"/>
      <c r="O9" s="446"/>
      <c r="P9" s="446"/>
      <c r="Q9" s="446"/>
    </row>
    <row r="10" spans="1:31" s="447" customFormat="1" ht="16.5" customHeight="1">
      <c r="A10" s="444">
        <f t="shared" ref="A10:A36" si="2">A9+1</f>
        <v>40788</v>
      </c>
      <c r="B10" s="35" t="str">
        <f t="shared" si="0"/>
        <v xml:space="preserve"> </v>
      </c>
      <c r="C10" s="36"/>
      <c r="D10" s="36"/>
      <c r="E10" s="37">
        <f t="shared" si="1"/>
        <v>30</v>
      </c>
      <c r="F10" s="38">
        <f>D10-C10</f>
        <v>0</v>
      </c>
      <c r="G10" s="39">
        <f t="shared" ref="G10:G24" si="3">IF(B10="ÜB",HOUR(D10)*60-HOUR(C10)*60+MINUTE(D10)-MINUTE(C10)-E10,IF(B10="ÜA",-$I$5,IF(D10&gt;0,HOUR(D10)*60-HOUR(C10)*60+MINUTE(D10)-MINUTE(C10)-$I$5-E10,0)))</f>
        <v>0</v>
      </c>
      <c r="H10" s="39">
        <f>H9+G10</f>
        <v>0</v>
      </c>
      <c r="I10" s="40" t="str">
        <f t="shared" ref="I10:I39" si="4">IF(B10="ÜA","Überst.ausgleich",IF(B10="F","Frei",IF(B10="U","Urlaub",IF(B10="K","Krankheit",IF(B10="S","Schöffe"," ")))))</f>
        <v xml:space="preserve"> </v>
      </c>
      <c r="J10" s="41"/>
      <c r="K10" s="445"/>
      <c r="L10" s="446"/>
      <c r="M10" s="446"/>
      <c r="N10" s="446"/>
      <c r="O10" s="446"/>
      <c r="P10" s="446"/>
      <c r="Q10" s="446"/>
    </row>
    <row r="11" spans="1:31" s="447" customFormat="1" ht="16.5" customHeight="1">
      <c r="A11" s="444">
        <f t="shared" si="2"/>
        <v>40789</v>
      </c>
      <c r="B11" s="35" t="str">
        <f t="shared" si="0"/>
        <v>F</v>
      </c>
      <c r="C11" s="36"/>
      <c r="D11" s="36"/>
      <c r="E11" s="37">
        <f t="shared" si="1"/>
        <v>0</v>
      </c>
      <c r="F11" s="38">
        <f t="shared" ref="F11:F26" si="5">D11-C11</f>
        <v>0</v>
      </c>
      <c r="G11" s="39">
        <f t="shared" si="3"/>
        <v>0</v>
      </c>
      <c r="H11" s="39">
        <f t="shared" ref="H11:H26" si="6">H10+G11</f>
        <v>0</v>
      </c>
      <c r="I11" s="40" t="str">
        <f t="shared" si="4"/>
        <v>Frei</v>
      </c>
      <c r="J11" s="41"/>
      <c r="K11" s="445"/>
      <c r="L11" s="446"/>
      <c r="M11" s="446"/>
      <c r="N11" s="446"/>
      <c r="O11" s="446"/>
      <c r="P11" s="446"/>
      <c r="Q11" s="446"/>
    </row>
    <row r="12" spans="1:31" s="447" customFormat="1" ht="16.5" customHeight="1">
      <c r="A12" s="444">
        <f t="shared" si="2"/>
        <v>40790</v>
      </c>
      <c r="B12" s="35" t="str">
        <f t="shared" si="0"/>
        <v>F</v>
      </c>
      <c r="C12" s="36"/>
      <c r="D12" s="36"/>
      <c r="E12" s="37">
        <f t="shared" si="1"/>
        <v>0</v>
      </c>
      <c r="F12" s="38">
        <f t="shared" si="5"/>
        <v>0</v>
      </c>
      <c r="G12" s="39">
        <f t="shared" si="3"/>
        <v>0</v>
      </c>
      <c r="H12" s="39">
        <f t="shared" si="6"/>
        <v>0</v>
      </c>
      <c r="I12" s="40" t="str">
        <f t="shared" si="4"/>
        <v>Frei</v>
      </c>
      <c r="J12" s="41"/>
      <c r="K12" s="448">
        <f>SUM(G9:G12)</f>
        <v>0</v>
      </c>
      <c r="L12" s="446"/>
      <c r="M12" s="446"/>
      <c r="N12" s="446"/>
      <c r="O12" s="446"/>
      <c r="P12" s="446"/>
      <c r="Q12" s="446"/>
    </row>
    <row r="13" spans="1:31" s="447" customFormat="1" ht="16.5" customHeight="1">
      <c r="A13" s="444">
        <f t="shared" si="2"/>
        <v>40791</v>
      </c>
      <c r="B13" s="35" t="str">
        <f t="shared" si="0"/>
        <v xml:space="preserve"> </v>
      </c>
      <c r="C13" s="36"/>
      <c r="D13" s="36"/>
      <c r="E13" s="37">
        <f t="shared" si="1"/>
        <v>30</v>
      </c>
      <c r="F13" s="38">
        <f t="shared" si="5"/>
        <v>0</v>
      </c>
      <c r="G13" s="39">
        <f t="shared" si="3"/>
        <v>0</v>
      </c>
      <c r="H13" s="39">
        <f t="shared" si="6"/>
        <v>0</v>
      </c>
      <c r="I13" s="40" t="str">
        <f t="shared" si="4"/>
        <v xml:space="preserve"> </v>
      </c>
      <c r="J13" s="41"/>
      <c r="K13" s="448"/>
      <c r="L13" s="446"/>
      <c r="M13" s="446"/>
      <c r="N13" s="446"/>
      <c r="O13" s="446"/>
      <c r="P13" s="446"/>
      <c r="Q13" s="446"/>
    </row>
    <row r="14" spans="1:31" s="447" customFormat="1" ht="16.5" customHeight="1">
      <c r="A14" s="444">
        <f t="shared" si="2"/>
        <v>40792</v>
      </c>
      <c r="B14" s="35" t="str">
        <f t="shared" si="0"/>
        <v xml:space="preserve"> </v>
      </c>
      <c r="C14" s="36"/>
      <c r="D14" s="36"/>
      <c r="E14" s="37">
        <f t="shared" si="1"/>
        <v>30</v>
      </c>
      <c r="F14" s="38">
        <f t="shared" si="5"/>
        <v>0</v>
      </c>
      <c r="G14" s="39">
        <f t="shared" si="3"/>
        <v>0</v>
      </c>
      <c r="H14" s="39">
        <f t="shared" si="6"/>
        <v>0</v>
      </c>
      <c r="I14" s="40" t="str">
        <f t="shared" si="4"/>
        <v xml:space="preserve"> </v>
      </c>
      <c r="J14" s="41"/>
      <c r="K14" s="445"/>
      <c r="L14" s="446"/>
      <c r="M14" s="446"/>
      <c r="N14" s="446"/>
      <c r="O14" s="446"/>
      <c r="P14" s="446"/>
      <c r="Q14" s="446"/>
    </row>
    <row r="15" spans="1:31" s="447" customFormat="1" ht="16.5" customHeight="1">
      <c r="A15" s="444">
        <f t="shared" si="2"/>
        <v>40793</v>
      </c>
      <c r="B15" s="35" t="str">
        <f t="shared" si="0"/>
        <v xml:space="preserve"> </v>
      </c>
      <c r="C15" s="36"/>
      <c r="D15" s="36"/>
      <c r="E15" s="37">
        <f t="shared" si="1"/>
        <v>30</v>
      </c>
      <c r="F15" s="38">
        <f t="shared" si="5"/>
        <v>0</v>
      </c>
      <c r="G15" s="39">
        <f t="shared" si="3"/>
        <v>0</v>
      </c>
      <c r="H15" s="39">
        <f t="shared" si="6"/>
        <v>0</v>
      </c>
      <c r="I15" s="40" t="str">
        <f t="shared" si="4"/>
        <v xml:space="preserve"> </v>
      </c>
      <c r="J15" s="41"/>
      <c r="K15" s="445"/>
      <c r="L15" s="446"/>
      <c r="M15" s="446"/>
      <c r="N15" s="446"/>
      <c r="O15" s="446"/>
      <c r="P15" s="446"/>
      <c r="Q15" s="446"/>
    </row>
    <row r="16" spans="1:31" s="447" customFormat="1" ht="16.5" customHeight="1">
      <c r="A16" s="444">
        <f t="shared" si="2"/>
        <v>40794</v>
      </c>
      <c r="B16" s="35" t="str">
        <f t="shared" si="0"/>
        <v xml:space="preserve"> </v>
      </c>
      <c r="C16" s="36"/>
      <c r="D16" s="36"/>
      <c r="E16" s="37">
        <f t="shared" si="1"/>
        <v>30</v>
      </c>
      <c r="F16" s="38">
        <f t="shared" si="5"/>
        <v>0</v>
      </c>
      <c r="G16" s="39">
        <f t="shared" si="3"/>
        <v>0</v>
      </c>
      <c r="H16" s="39">
        <f t="shared" si="6"/>
        <v>0</v>
      </c>
      <c r="I16" s="40" t="str">
        <f t="shared" si="4"/>
        <v xml:space="preserve"> </v>
      </c>
      <c r="J16" s="41"/>
      <c r="K16" s="445"/>
      <c r="L16" s="446"/>
      <c r="M16" s="446"/>
      <c r="N16" s="446"/>
      <c r="O16" s="446"/>
      <c r="P16" s="446"/>
      <c r="Q16" s="446"/>
    </row>
    <row r="17" spans="1:17" s="447" customFormat="1" ht="16.5" customHeight="1">
      <c r="A17" s="444">
        <f t="shared" si="2"/>
        <v>40795</v>
      </c>
      <c r="B17" s="35" t="str">
        <f t="shared" si="0"/>
        <v xml:space="preserve"> </v>
      </c>
      <c r="C17" s="36"/>
      <c r="D17" s="36"/>
      <c r="E17" s="37">
        <f t="shared" si="1"/>
        <v>30</v>
      </c>
      <c r="F17" s="38">
        <f t="shared" si="5"/>
        <v>0</v>
      </c>
      <c r="G17" s="39">
        <f t="shared" si="3"/>
        <v>0</v>
      </c>
      <c r="H17" s="39">
        <f t="shared" si="6"/>
        <v>0</v>
      </c>
      <c r="I17" s="40" t="str">
        <f t="shared" si="4"/>
        <v xml:space="preserve"> </v>
      </c>
      <c r="J17" s="41"/>
      <c r="K17" s="445"/>
      <c r="L17" s="446"/>
      <c r="M17" s="446"/>
      <c r="N17" s="446"/>
      <c r="O17" s="446"/>
      <c r="P17" s="446"/>
      <c r="Q17" s="446"/>
    </row>
    <row r="18" spans="1:17" s="447" customFormat="1" ht="16.5" customHeight="1">
      <c r="A18" s="444">
        <f t="shared" si="2"/>
        <v>40796</v>
      </c>
      <c r="B18" s="35" t="str">
        <f t="shared" si="0"/>
        <v>F</v>
      </c>
      <c r="C18" s="36"/>
      <c r="D18" s="36"/>
      <c r="E18" s="37">
        <f t="shared" si="1"/>
        <v>0</v>
      </c>
      <c r="F18" s="38">
        <f t="shared" si="5"/>
        <v>0</v>
      </c>
      <c r="G18" s="39">
        <f t="shared" si="3"/>
        <v>0</v>
      </c>
      <c r="H18" s="39">
        <f t="shared" si="6"/>
        <v>0</v>
      </c>
      <c r="I18" s="40" t="str">
        <f t="shared" si="4"/>
        <v>Frei</v>
      </c>
      <c r="J18" s="41"/>
      <c r="K18" s="445"/>
      <c r="L18" s="446"/>
      <c r="M18" s="446"/>
      <c r="N18" s="446"/>
      <c r="O18" s="446"/>
      <c r="P18" s="446"/>
      <c r="Q18" s="446"/>
    </row>
    <row r="19" spans="1:17" s="447" customFormat="1" ht="16.5" customHeight="1">
      <c r="A19" s="444">
        <f t="shared" si="2"/>
        <v>40797</v>
      </c>
      <c r="B19" s="35" t="str">
        <f t="shared" si="0"/>
        <v>F</v>
      </c>
      <c r="C19" s="36"/>
      <c r="D19" s="36"/>
      <c r="E19" s="37">
        <f t="shared" si="1"/>
        <v>0</v>
      </c>
      <c r="F19" s="38">
        <f t="shared" si="5"/>
        <v>0</v>
      </c>
      <c r="G19" s="39">
        <f t="shared" si="3"/>
        <v>0</v>
      </c>
      <c r="H19" s="39">
        <f t="shared" si="6"/>
        <v>0</v>
      </c>
      <c r="I19" s="40" t="str">
        <f t="shared" si="4"/>
        <v>Frei</v>
      </c>
      <c r="J19" s="41"/>
      <c r="K19" s="448">
        <f>SUM(G15:G19)</f>
        <v>0</v>
      </c>
      <c r="L19" s="446"/>
      <c r="M19" s="446"/>
      <c r="N19" s="446"/>
      <c r="O19" s="446"/>
      <c r="P19" s="446"/>
      <c r="Q19" s="446"/>
    </row>
    <row r="20" spans="1:17" s="447" customFormat="1" ht="16.5" customHeight="1">
      <c r="A20" s="444">
        <f t="shared" si="2"/>
        <v>40798</v>
      </c>
      <c r="B20" s="35" t="str">
        <f t="shared" si="0"/>
        <v xml:space="preserve"> </v>
      </c>
      <c r="C20" s="36"/>
      <c r="D20" s="36"/>
      <c r="E20" s="37">
        <f t="shared" si="1"/>
        <v>30</v>
      </c>
      <c r="F20" s="38">
        <f t="shared" si="5"/>
        <v>0</v>
      </c>
      <c r="G20" s="39">
        <f t="shared" si="3"/>
        <v>0</v>
      </c>
      <c r="H20" s="39">
        <f t="shared" si="6"/>
        <v>0</v>
      </c>
      <c r="I20" s="40" t="str">
        <f t="shared" si="4"/>
        <v xml:space="preserve"> </v>
      </c>
      <c r="J20" s="41"/>
      <c r="K20" s="448"/>
      <c r="L20" s="446"/>
      <c r="M20" s="446"/>
      <c r="N20" s="446"/>
      <c r="O20" s="446"/>
      <c r="P20" s="446"/>
      <c r="Q20" s="446"/>
    </row>
    <row r="21" spans="1:17" s="447" customFormat="1" ht="16.5" customHeight="1">
      <c r="A21" s="444">
        <f t="shared" si="2"/>
        <v>40799</v>
      </c>
      <c r="B21" s="35" t="str">
        <f t="shared" si="0"/>
        <v xml:space="preserve"> </v>
      </c>
      <c r="C21" s="36"/>
      <c r="D21" s="36"/>
      <c r="E21" s="37">
        <f t="shared" si="1"/>
        <v>30</v>
      </c>
      <c r="F21" s="38">
        <f t="shared" si="5"/>
        <v>0</v>
      </c>
      <c r="G21" s="39">
        <f t="shared" si="3"/>
        <v>0</v>
      </c>
      <c r="H21" s="39">
        <f t="shared" si="6"/>
        <v>0</v>
      </c>
      <c r="I21" s="40" t="str">
        <f t="shared" si="4"/>
        <v xml:space="preserve"> </v>
      </c>
      <c r="J21" s="41"/>
      <c r="K21" s="448"/>
      <c r="L21" s="446"/>
      <c r="M21" s="446"/>
      <c r="N21" s="446"/>
      <c r="O21" s="446"/>
      <c r="P21" s="446"/>
      <c r="Q21" s="446"/>
    </row>
    <row r="22" spans="1:17" s="447" customFormat="1" ht="16.5" customHeight="1">
      <c r="A22" s="444">
        <f t="shared" si="2"/>
        <v>40800</v>
      </c>
      <c r="B22" s="35" t="str">
        <f t="shared" si="0"/>
        <v xml:space="preserve"> </v>
      </c>
      <c r="C22" s="36"/>
      <c r="D22" s="36"/>
      <c r="E22" s="37">
        <f t="shared" si="1"/>
        <v>30</v>
      </c>
      <c r="F22" s="38">
        <f t="shared" si="5"/>
        <v>0</v>
      </c>
      <c r="G22" s="39">
        <f t="shared" si="3"/>
        <v>0</v>
      </c>
      <c r="H22" s="39">
        <f t="shared" si="6"/>
        <v>0</v>
      </c>
      <c r="I22" s="40" t="str">
        <f t="shared" si="4"/>
        <v xml:space="preserve"> </v>
      </c>
      <c r="J22" s="41"/>
      <c r="K22" s="445"/>
      <c r="L22" s="446"/>
      <c r="M22" s="446"/>
      <c r="N22" s="446"/>
      <c r="O22" s="446"/>
      <c r="P22" s="446"/>
      <c r="Q22" s="446"/>
    </row>
    <row r="23" spans="1:17" s="447" customFormat="1" ht="16.5" customHeight="1">
      <c r="A23" s="444">
        <f t="shared" si="2"/>
        <v>40801</v>
      </c>
      <c r="B23" s="35" t="str">
        <f t="shared" si="0"/>
        <v xml:space="preserve"> </v>
      </c>
      <c r="C23" s="45"/>
      <c r="D23" s="45"/>
      <c r="E23" s="37">
        <f t="shared" si="1"/>
        <v>30</v>
      </c>
      <c r="F23" s="38">
        <f t="shared" si="5"/>
        <v>0</v>
      </c>
      <c r="G23" s="39">
        <f t="shared" si="3"/>
        <v>0</v>
      </c>
      <c r="H23" s="39">
        <f t="shared" si="6"/>
        <v>0</v>
      </c>
      <c r="I23" s="40" t="str">
        <f t="shared" si="4"/>
        <v xml:space="preserve"> </v>
      </c>
      <c r="J23" s="41"/>
      <c r="K23" s="445"/>
      <c r="L23" s="446"/>
      <c r="M23" s="446"/>
      <c r="N23" s="446"/>
      <c r="O23" s="446"/>
      <c r="P23" s="446"/>
      <c r="Q23" s="446"/>
    </row>
    <row r="24" spans="1:17" s="447" customFormat="1" ht="16.5" customHeight="1">
      <c r="A24" s="444">
        <f t="shared" si="2"/>
        <v>40802</v>
      </c>
      <c r="B24" s="35" t="str">
        <f t="shared" si="0"/>
        <v xml:space="preserve"> </v>
      </c>
      <c r="C24" s="36"/>
      <c r="D24" s="36"/>
      <c r="E24" s="37">
        <f t="shared" si="1"/>
        <v>30</v>
      </c>
      <c r="F24" s="38">
        <f t="shared" si="5"/>
        <v>0</v>
      </c>
      <c r="G24" s="39">
        <f t="shared" si="3"/>
        <v>0</v>
      </c>
      <c r="H24" s="39">
        <f t="shared" si="6"/>
        <v>0</v>
      </c>
      <c r="I24" s="40" t="str">
        <f t="shared" si="4"/>
        <v xml:space="preserve"> </v>
      </c>
      <c r="J24" s="41"/>
      <c r="K24" s="445"/>
      <c r="L24" s="446"/>
      <c r="M24" s="446"/>
      <c r="N24" s="446"/>
      <c r="O24" s="446"/>
      <c r="P24" s="446"/>
      <c r="Q24" s="446"/>
    </row>
    <row r="25" spans="1:17" s="447" customFormat="1" ht="16.5" customHeight="1">
      <c r="A25" s="444">
        <f t="shared" si="2"/>
        <v>40803</v>
      </c>
      <c r="B25" s="35" t="str">
        <f t="shared" si="0"/>
        <v>F</v>
      </c>
      <c r="C25" s="36"/>
      <c r="D25" s="36"/>
      <c r="E25" s="37">
        <f t="shared" si="1"/>
        <v>0</v>
      </c>
      <c r="F25" s="38">
        <f t="shared" si="5"/>
        <v>0</v>
      </c>
      <c r="G25" s="39">
        <f t="shared" ref="G25:G38" si="7">IF(B25="ÜB",HOUR(D25)*60-HOUR(C25)*60+MINUTE(D25)-MINUTE(C25)-E25,IF(B25="ÜA",-$I$5,IF(D25&gt;0,HOUR(D25)*60-HOUR(C25)*60+MINUTE(D25)-MINUTE(C25)-$I$5-E25,0)))</f>
        <v>0</v>
      </c>
      <c r="H25" s="39">
        <f t="shared" si="6"/>
        <v>0</v>
      </c>
      <c r="I25" s="40" t="str">
        <f t="shared" si="4"/>
        <v>Frei</v>
      </c>
      <c r="J25" s="41"/>
      <c r="K25" s="445"/>
      <c r="L25" s="446"/>
      <c r="M25" s="446"/>
      <c r="N25" s="446"/>
      <c r="O25" s="446"/>
      <c r="P25" s="446"/>
      <c r="Q25" s="446"/>
    </row>
    <row r="26" spans="1:17" s="447" customFormat="1" ht="16.5" customHeight="1">
      <c r="A26" s="444">
        <f t="shared" si="2"/>
        <v>40804</v>
      </c>
      <c r="B26" s="35" t="str">
        <f t="shared" si="0"/>
        <v>F</v>
      </c>
      <c r="C26" s="36"/>
      <c r="D26" s="36"/>
      <c r="E26" s="37">
        <f t="shared" si="1"/>
        <v>0</v>
      </c>
      <c r="F26" s="38">
        <f t="shared" si="5"/>
        <v>0</v>
      </c>
      <c r="G26" s="39">
        <f t="shared" si="7"/>
        <v>0</v>
      </c>
      <c r="H26" s="39">
        <f t="shared" si="6"/>
        <v>0</v>
      </c>
      <c r="I26" s="40" t="str">
        <f t="shared" si="4"/>
        <v>Frei</v>
      </c>
      <c r="J26" s="41"/>
      <c r="K26" s="448">
        <f>SUM(G22:G26)</f>
        <v>0</v>
      </c>
      <c r="L26" s="446"/>
      <c r="M26" s="446"/>
      <c r="N26" s="446"/>
      <c r="O26" s="446"/>
      <c r="P26" s="446"/>
      <c r="Q26" s="446"/>
    </row>
    <row r="27" spans="1:17" s="447" customFormat="1" ht="16.5" customHeight="1">
      <c r="A27" s="444">
        <f t="shared" si="2"/>
        <v>40805</v>
      </c>
      <c r="B27" s="35" t="str">
        <f t="shared" si="0"/>
        <v xml:space="preserve"> </v>
      </c>
      <c r="C27" s="36"/>
      <c r="D27" s="36"/>
      <c r="E27" s="37">
        <f t="shared" si="1"/>
        <v>30</v>
      </c>
      <c r="F27" s="38">
        <f t="shared" ref="F27:F38" si="8">D27-C27</f>
        <v>0</v>
      </c>
      <c r="G27" s="39">
        <f t="shared" si="7"/>
        <v>0</v>
      </c>
      <c r="H27" s="39">
        <f t="shared" ref="H27:H38" si="9">H26+G27</f>
        <v>0</v>
      </c>
      <c r="I27" s="40" t="str">
        <f t="shared" si="4"/>
        <v xml:space="preserve"> </v>
      </c>
      <c r="J27" s="41"/>
      <c r="K27" s="448"/>
      <c r="L27" s="446"/>
      <c r="M27" s="446"/>
      <c r="N27" s="446"/>
      <c r="O27" s="446"/>
      <c r="P27" s="446"/>
      <c r="Q27" s="446"/>
    </row>
    <row r="28" spans="1:17" s="447" customFormat="1" ht="16.5" customHeight="1">
      <c r="A28" s="444">
        <f t="shared" si="2"/>
        <v>40806</v>
      </c>
      <c r="B28" s="35" t="str">
        <f t="shared" si="0"/>
        <v xml:space="preserve"> </v>
      </c>
      <c r="C28" s="36"/>
      <c r="D28" s="36"/>
      <c r="E28" s="37">
        <f t="shared" si="1"/>
        <v>30</v>
      </c>
      <c r="F28" s="38">
        <f t="shared" si="8"/>
        <v>0</v>
      </c>
      <c r="G28" s="39">
        <f t="shared" si="7"/>
        <v>0</v>
      </c>
      <c r="H28" s="39">
        <f t="shared" si="9"/>
        <v>0</v>
      </c>
      <c r="I28" s="40" t="str">
        <f t="shared" si="4"/>
        <v xml:space="preserve"> </v>
      </c>
      <c r="J28" s="41"/>
      <c r="K28" s="445"/>
      <c r="L28" s="446"/>
      <c r="M28" s="446"/>
      <c r="N28" s="446"/>
      <c r="O28" s="446"/>
      <c r="P28" s="446"/>
      <c r="Q28" s="446"/>
    </row>
    <row r="29" spans="1:17" s="447" customFormat="1" ht="16.5" customHeight="1">
      <c r="A29" s="444">
        <f t="shared" si="2"/>
        <v>40807</v>
      </c>
      <c r="B29" s="35" t="str">
        <f t="shared" si="0"/>
        <v xml:space="preserve"> </v>
      </c>
      <c r="C29" s="36"/>
      <c r="D29" s="36"/>
      <c r="E29" s="37">
        <f t="shared" si="1"/>
        <v>30</v>
      </c>
      <c r="F29" s="38">
        <f t="shared" si="8"/>
        <v>0</v>
      </c>
      <c r="G29" s="39">
        <f t="shared" si="7"/>
        <v>0</v>
      </c>
      <c r="H29" s="39">
        <f t="shared" si="9"/>
        <v>0</v>
      </c>
      <c r="I29" s="40" t="str">
        <f t="shared" si="4"/>
        <v xml:space="preserve"> </v>
      </c>
      <c r="J29" s="41"/>
      <c r="K29" s="445"/>
      <c r="L29" s="446"/>
      <c r="M29" s="446"/>
      <c r="N29" s="446"/>
      <c r="O29" s="446"/>
      <c r="P29" s="446"/>
      <c r="Q29" s="446"/>
    </row>
    <row r="30" spans="1:17" s="447" customFormat="1" ht="16.5" customHeight="1">
      <c r="A30" s="444">
        <f t="shared" si="2"/>
        <v>40808</v>
      </c>
      <c r="B30" s="35" t="str">
        <f t="shared" si="0"/>
        <v xml:space="preserve"> </v>
      </c>
      <c r="C30" s="36"/>
      <c r="D30" s="36"/>
      <c r="E30" s="37">
        <f t="shared" si="1"/>
        <v>30</v>
      </c>
      <c r="F30" s="38">
        <f t="shared" si="8"/>
        <v>0</v>
      </c>
      <c r="G30" s="39">
        <f t="shared" si="7"/>
        <v>0</v>
      </c>
      <c r="H30" s="39">
        <f t="shared" si="9"/>
        <v>0</v>
      </c>
      <c r="I30" s="40" t="str">
        <f t="shared" si="4"/>
        <v xml:space="preserve"> </v>
      </c>
      <c r="J30" s="41"/>
      <c r="K30" s="445"/>
      <c r="L30" s="446"/>
      <c r="M30" s="446"/>
      <c r="N30" s="446"/>
      <c r="O30" s="446"/>
      <c r="P30" s="446"/>
      <c r="Q30" s="446"/>
    </row>
    <row r="31" spans="1:17" s="447" customFormat="1" ht="16.5" customHeight="1">
      <c r="A31" s="444">
        <f t="shared" si="2"/>
        <v>40809</v>
      </c>
      <c r="B31" s="35" t="str">
        <f t="shared" si="0"/>
        <v xml:space="preserve"> </v>
      </c>
      <c r="C31" s="36"/>
      <c r="D31" s="36"/>
      <c r="E31" s="37">
        <f t="shared" si="1"/>
        <v>30</v>
      </c>
      <c r="F31" s="38">
        <f t="shared" si="8"/>
        <v>0</v>
      </c>
      <c r="G31" s="39">
        <f t="shared" si="7"/>
        <v>0</v>
      </c>
      <c r="H31" s="39">
        <f t="shared" si="9"/>
        <v>0</v>
      </c>
      <c r="I31" s="40" t="str">
        <f t="shared" si="4"/>
        <v xml:space="preserve"> </v>
      </c>
      <c r="J31" s="41"/>
      <c r="K31" s="445"/>
      <c r="L31" s="446"/>
      <c r="M31" s="446"/>
      <c r="N31" s="446"/>
      <c r="O31" s="446"/>
      <c r="P31" s="446"/>
      <c r="Q31" s="446"/>
    </row>
    <row r="32" spans="1:17" s="447" customFormat="1" ht="16.5" customHeight="1">
      <c r="A32" s="444">
        <f t="shared" si="2"/>
        <v>40810</v>
      </c>
      <c r="B32" s="35" t="str">
        <f t="shared" si="0"/>
        <v>F</v>
      </c>
      <c r="C32" s="36"/>
      <c r="D32" s="36"/>
      <c r="E32" s="37">
        <f t="shared" si="1"/>
        <v>0</v>
      </c>
      <c r="F32" s="38">
        <f t="shared" si="8"/>
        <v>0</v>
      </c>
      <c r="G32" s="39">
        <f t="shared" si="7"/>
        <v>0</v>
      </c>
      <c r="H32" s="39">
        <f t="shared" si="9"/>
        <v>0</v>
      </c>
      <c r="I32" s="40" t="str">
        <f t="shared" si="4"/>
        <v>Frei</v>
      </c>
      <c r="J32" s="41"/>
      <c r="K32" s="445"/>
      <c r="L32" s="446"/>
      <c r="M32" s="446"/>
      <c r="N32" s="446"/>
      <c r="O32" s="446"/>
      <c r="P32" s="446"/>
      <c r="Q32" s="446"/>
    </row>
    <row r="33" spans="1:17" s="447" customFormat="1" ht="16.5" customHeight="1">
      <c r="A33" s="444">
        <f t="shared" si="2"/>
        <v>40811</v>
      </c>
      <c r="B33" s="35" t="str">
        <f t="shared" si="0"/>
        <v>F</v>
      </c>
      <c r="C33" s="36"/>
      <c r="D33" s="36"/>
      <c r="E33" s="37">
        <f t="shared" si="1"/>
        <v>0</v>
      </c>
      <c r="F33" s="38">
        <f t="shared" si="8"/>
        <v>0</v>
      </c>
      <c r="G33" s="39">
        <f t="shared" si="7"/>
        <v>0</v>
      </c>
      <c r="H33" s="39">
        <f t="shared" si="9"/>
        <v>0</v>
      </c>
      <c r="I33" s="40" t="str">
        <f t="shared" si="4"/>
        <v>Frei</v>
      </c>
      <c r="J33" s="41"/>
      <c r="K33" s="448">
        <f>SUM(G29:G33)</f>
        <v>0</v>
      </c>
      <c r="L33" s="446"/>
      <c r="M33" s="446"/>
      <c r="N33" s="446"/>
      <c r="O33" s="446"/>
      <c r="P33" s="446"/>
      <c r="Q33" s="446"/>
    </row>
    <row r="34" spans="1:17" s="447" customFormat="1" ht="16.5" customHeight="1">
      <c r="A34" s="444">
        <f t="shared" si="2"/>
        <v>40812</v>
      </c>
      <c r="B34" s="35" t="str">
        <f t="shared" si="0"/>
        <v xml:space="preserve"> </v>
      </c>
      <c r="C34" s="36"/>
      <c r="D34" s="36"/>
      <c r="E34" s="37">
        <f t="shared" si="1"/>
        <v>30</v>
      </c>
      <c r="F34" s="38">
        <f t="shared" si="8"/>
        <v>0</v>
      </c>
      <c r="G34" s="39">
        <f t="shared" si="7"/>
        <v>0</v>
      </c>
      <c r="H34" s="39">
        <f t="shared" si="9"/>
        <v>0</v>
      </c>
      <c r="I34" s="40" t="str">
        <f t="shared" si="4"/>
        <v xml:space="preserve"> </v>
      </c>
      <c r="J34" s="41"/>
      <c r="K34" s="448"/>
      <c r="L34" s="446"/>
      <c r="M34" s="446"/>
      <c r="N34" s="446"/>
      <c r="O34" s="446"/>
      <c r="P34" s="446"/>
      <c r="Q34" s="446"/>
    </row>
    <row r="35" spans="1:17" s="447" customFormat="1" ht="16.5" customHeight="1">
      <c r="A35" s="444">
        <f t="shared" si="2"/>
        <v>40813</v>
      </c>
      <c r="B35" s="35" t="str">
        <f t="shared" si="0"/>
        <v xml:space="preserve"> </v>
      </c>
      <c r="C35" s="47"/>
      <c r="D35" s="36"/>
      <c r="E35" s="37">
        <f t="shared" si="1"/>
        <v>30</v>
      </c>
      <c r="F35" s="38">
        <f t="shared" si="8"/>
        <v>0</v>
      </c>
      <c r="G35" s="39">
        <f t="shared" si="7"/>
        <v>0</v>
      </c>
      <c r="H35" s="39">
        <f t="shared" si="9"/>
        <v>0</v>
      </c>
      <c r="I35" s="40" t="str">
        <f t="shared" si="4"/>
        <v xml:space="preserve"> </v>
      </c>
      <c r="J35" s="41"/>
      <c r="K35" s="445"/>
      <c r="L35" s="446"/>
      <c r="M35" s="446"/>
      <c r="N35" s="446"/>
      <c r="O35" s="446"/>
      <c r="P35" s="446"/>
      <c r="Q35" s="446"/>
    </row>
    <row r="36" spans="1:17" s="447" customFormat="1" ht="16.5" customHeight="1">
      <c r="A36" s="444">
        <f t="shared" si="2"/>
        <v>40814</v>
      </c>
      <c r="B36" s="35" t="str">
        <f t="shared" si="0"/>
        <v xml:space="preserve"> </v>
      </c>
      <c r="C36" s="48"/>
      <c r="D36" s="47"/>
      <c r="E36" s="37">
        <f t="shared" si="1"/>
        <v>30</v>
      </c>
      <c r="F36" s="38">
        <f t="shared" si="8"/>
        <v>0</v>
      </c>
      <c r="G36" s="39">
        <f t="shared" si="7"/>
        <v>0</v>
      </c>
      <c r="H36" s="39">
        <f t="shared" si="9"/>
        <v>0</v>
      </c>
      <c r="I36" s="40" t="str">
        <f t="shared" si="4"/>
        <v xml:space="preserve"> </v>
      </c>
      <c r="J36" s="41"/>
      <c r="K36" s="445"/>
      <c r="L36" s="446"/>
      <c r="M36" s="446"/>
      <c r="N36" s="446"/>
      <c r="O36" s="446"/>
      <c r="P36" s="446"/>
      <c r="Q36" s="446"/>
    </row>
    <row r="37" spans="1:17" s="447" customFormat="1" ht="16.5" customHeight="1">
      <c r="A37" s="444">
        <f>IF(DAY(A36+1)&lt;5," ",A36+1)</f>
        <v>40815</v>
      </c>
      <c r="B37" s="35" t="str">
        <f t="shared" si="0"/>
        <v xml:space="preserve"> </v>
      </c>
      <c r="C37" s="36"/>
      <c r="D37" s="36"/>
      <c r="E37" s="37">
        <f t="shared" si="1"/>
        <v>30</v>
      </c>
      <c r="F37" s="38">
        <f t="shared" si="8"/>
        <v>0</v>
      </c>
      <c r="G37" s="39">
        <f t="shared" si="7"/>
        <v>0</v>
      </c>
      <c r="H37" s="39">
        <f t="shared" si="9"/>
        <v>0</v>
      </c>
      <c r="I37" s="40" t="str">
        <f t="shared" si="4"/>
        <v xml:space="preserve"> </v>
      </c>
      <c r="J37" s="41"/>
      <c r="K37" s="445"/>
      <c r="L37" s="446"/>
      <c r="M37" s="446"/>
      <c r="N37" s="446"/>
      <c r="O37" s="446"/>
      <c r="P37" s="446"/>
      <c r="Q37" s="446"/>
    </row>
    <row r="38" spans="1:17" s="447" customFormat="1" ht="16.5" customHeight="1">
      <c r="A38" s="444">
        <f>IF(A37=" "," ",IF(DAY(A37+1)&lt;5," ",A37+1))</f>
        <v>40816</v>
      </c>
      <c r="B38" s="35" t="str">
        <f t="shared" si="0"/>
        <v xml:space="preserve"> </v>
      </c>
      <c r="C38" s="36"/>
      <c r="D38" s="36"/>
      <c r="E38" s="37">
        <f t="shared" si="1"/>
        <v>30</v>
      </c>
      <c r="F38" s="38">
        <f t="shared" si="8"/>
        <v>0</v>
      </c>
      <c r="G38" s="39">
        <f t="shared" si="7"/>
        <v>0</v>
      </c>
      <c r="H38" s="39">
        <f t="shared" si="9"/>
        <v>0</v>
      </c>
      <c r="I38" s="40" t="str">
        <f t="shared" si="4"/>
        <v xml:space="preserve"> </v>
      </c>
      <c r="J38" s="41"/>
      <c r="K38" s="448">
        <f>SUM(G36:G38)</f>
        <v>0</v>
      </c>
      <c r="L38" s="446"/>
      <c r="M38" s="446"/>
      <c r="N38" s="446"/>
      <c r="O38" s="446"/>
      <c r="P38" s="446"/>
      <c r="Q38" s="446"/>
    </row>
    <row r="39" spans="1:17" s="447" customFormat="1" ht="16.5" customHeight="1">
      <c r="A39" s="444"/>
      <c r="B39" s="35"/>
      <c r="C39" s="36"/>
      <c r="D39" s="36"/>
      <c r="E39" s="37"/>
      <c r="F39" s="38"/>
      <c r="G39" s="39"/>
      <c r="H39" s="39"/>
      <c r="I39" s="40" t="str">
        <f t="shared" si="4"/>
        <v xml:space="preserve"> </v>
      </c>
      <c r="J39" s="41"/>
      <c r="K39" s="445"/>
      <c r="L39" s="446"/>
      <c r="M39" s="446"/>
      <c r="N39" s="446"/>
      <c r="O39" s="446"/>
      <c r="P39" s="446"/>
      <c r="Q39" s="446"/>
    </row>
    <row r="40" spans="1:17" ht="16.5" customHeight="1">
      <c r="A40" s="449" t="s">
        <v>22</v>
      </c>
      <c r="B40" s="7"/>
      <c r="C40" s="50"/>
      <c r="D40" s="50"/>
      <c r="E40" s="51"/>
      <c r="F40" s="52"/>
      <c r="G40" s="42"/>
      <c r="H40" s="39">
        <f>H38</f>
        <v>0</v>
      </c>
      <c r="I40" s="53" t="s">
        <v>23</v>
      </c>
      <c r="J40" s="54"/>
    </row>
    <row r="41" spans="1:17">
      <c r="B41" s="450" t="s">
        <v>24</v>
      </c>
      <c r="C41" s="451">
        <f>INT(H40/I5)</f>
        <v>0</v>
      </c>
      <c r="D41" s="414" t="s">
        <v>25</v>
      </c>
      <c r="E41" s="452">
        <f>(H40-C41*I5)/60</f>
        <v>0</v>
      </c>
      <c r="F41" s="453" t="s">
        <v>26</v>
      </c>
      <c r="G41" s="454"/>
      <c r="H41" s="455" t="s">
        <v>27</v>
      </c>
      <c r="I41" s="407">
        <f>INT(H40/60)</f>
        <v>0</v>
      </c>
      <c r="J41" s="405">
        <f>H40-I41*60</f>
        <v>0</v>
      </c>
      <c r="K41" s="359">
        <f>SUM(K1:K39)</f>
        <v>0</v>
      </c>
    </row>
  </sheetData>
  <mergeCells count="1">
    <mergeCell ref="C7:D7"/>
  </mergeCells>
  <conditionalFormatting sqref="F9:F39">
    <cfRule type="cellIs" dxfId="8" priority="2" stopIfTrue="1" operator="greaterThan">
      <formula>0</formula>
    </cfRule>
  </conditionalFormatting>
  <conditionalFormatting sqref="G9:H40">
    <cfRule type="cellIs" dxfId="7" priority="1" stopIfTrue="1" operator="greaterThan">
      <formula>SUM(($I$2/$I$4)/24)</formula>
    </cfRule>
  </conditionalFormatting>
  <printOptions horizontalCentered="1" verticalCentered="1"/>
  <pageMargins left="1.0236111111111112" right="0.39374999999999999" top="0.70833333333333337" bottom="0.39374999999999999" header="0.51180555555555562" footer="0.51180555555555562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13</vt:i4>
      </vt:variant>
    </vt:vector>
  </HeadingPairs>
  <TitlesOfParts>
    <vt:vector size="25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Übertrag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</dc:creator>
  <cp:lastModifiedBy>Constan</cp:lastModifiedBy>
  <cp:lastPrinted>2010-09-04T12:41:27Z</cp:lastPrinted>
  <dcterms:created xsi:type="dcterms:W3CDTF">2010-09-04T13:39:57Z</dcterms:created>
  <dcterms:modified xsi:type="dcterms:W3CDTF">2010-11-16T19:26:43Z</dcterms:modified>
</cp:coreProperties>
</file>